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5440" windowHeight="15840" activeTab="1"/>
  </bookViews>
  <sheets>
    <sheet name="Pokyny pro vyplnění" sheetId="11" r:id="rId1"/>
    <sheet name="Stavba" sheetId="1" r:id="rId2"/>
    <sheet name="VzorPolozky" sheetId="10" state="hidden" r:id="rId3"/>
    <sheet name="2021002 20210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'2021002 2021002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'2021002 2021002 Pol'!$A$1:$X$115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I16" i="1" s="1"/>
  <c r="G41" i="1"/>
  <c r="F41" i="1"/>
  <c r="G40" i="1"/>
  <c r="F40" i="1"/>
  <c r="G39" i="1"/>
  <c r="H39" i="1" s="1"/>
  <c r="I39" i="1" s="1"/>
  <c r="I42" i="1" s="1"/>
  <c r="F39" i="1"/>
  <c r="G105" i="12"/>
  <c r="G9" i="12"/>
  <c r="I9" i="12"/>
  <c r="K9" i="12"/>
  <c r="K8" i="12" s="1"/>
  <c r="M9" i="12"/>
  <c r="M8" i="12" s="1"/>
  <c r="O9" i="12"/>
  <c r="Q9" i="12"/>
  <c r="V9" i="12"/>
  <c r="V8" i="12" s="1"/>
  <c r="G16" i="12"/>
  <c r="G8" i="12" s="1"/>
  <c r="I16" i="12"/>
  <c r="K16" i="12"/>
  <c r="M16" i="12"/>
  <c r="O16" i="12"/>
  <c r="O8" i="12" s="1"/>
  <c r="Q16" i="12"/>
  <c r="V16" i="12"/>
  <c r="G20" i="12"/>
  <c r="M20" i="12" s="1"/>
  <c r="I20" i="12"/>
  <c r="I8" i="12" s="1"/>
  <c r="K20" i="12"/>
  <c r="O20" i="12"/>
  <c r="Q20" i="12"/>
  <c r="Q8" i="12" s="1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2" i="12"/>
  <c r="I32" i="12"/>
  <c r="K32" i="12"/>
  <c r="M32" i="12"/>
  <c r="O32" i="12"/>
  <c r="Q32" i="12"/>
  <c r="V32" i="12"/>
  <c r="G33" i="12"/>
  <c r="O33" i="12"/>
  <c r="G34" i="12"/>
  <c r="M34" i="12" s="1"/>
  <c r="I34" i="12"/>
  <c r="I33" i="12" s="1"/>
  <c r="K34" i="12"/>
  <c r="O34" i="12"/>
  <c r="Q34" i="12"/>
  <c r="Q33" i="12" s="1"/>
  <c r="V34" i="12"/>
  <c r="G36" i="12"/>
  <c r="M36" i="12" s="1"/>
  <c r="I36" i="12"/>
  <c r="K36" i="12"/>
  <c r="K33" i="12" s="1"/>
  <c r="O36" i="12"/>
  <c r="Q36" i="12"/>
  <c r="V36" i="12"/>
  <c r="V33" i="12" s="1"/>
  <c r="G38" i="12"/>
  <c r="I38" i="12"/>
  <c r="K38" i="12"/>
  <c r="M38" i="12"/>
  <c r="O38" i="12"/>
  <c r="Q38" i="12"/>
  <c r="V38" i="12"/>
  <c r="G41" i="12"/>
  <c r="M41" i="12" s="1"/>
  <c r="I41" i="12"/>
  <c r="I40" i="12" s="1"/>
  <c r="K41" i="12"/>
  <c r="O41" i="12"/>
  <c r="Q41" i="12"/>
  <c r="Q40" i="12" s="1"/>
  <c r="V41" i="12"/>
  <c r="G43" i="12"/>
  <c r="M43" i="12" s="1"/>
  <c r="I43" i="12"/>
  <c r="K43" i="12"/>
  <c r="K40" i="12" s="1"/>
  <c r="O43" i="12"/>
  <c r="Q43" i="12"/>
  <c r="V43" i="12"/>
  <c r="V40" i="12" s="1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O40" i="12" s="1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0" i="12"/>
  <c r="M50" i="12" s="1"/>
  <c r="I50" i="12"/>
  <c r="I49" i="12" s="1"/>
  <c r="K50" i="12"/>
  <c r="O50" i="12"/>
  <c r="O49" i="12" s="1"/>
  <c r="Q50" i="12"/>
  <c r="Q49" i="12" s="1"/>
  <c r="V50" i="12"/>
  <c r="G51" i="12"/>
  <c r="M51" i="12" s="1"/>
  <c r="I51" i="12"/>
  <c r="K51" i="12"/>
  <c r="O51" i="12"/>
  <c r="Q51" i="12"/>
  <c r="V51" i="12"/>
  <c r="G53" i="12"/>
  <c r="I53" i="12"/>
  <c r="K53" i="12"/>
  <c r="K49" i="12" s="1"/>
  <c r="M53" i="12"/>
  <c r="O53" i="12"/>
  <c r="Q53" i="12"/>
  <c r="V53" i="12"/>
  <c r="V49" i="12" s="1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O65" i="12"/>
  <c r="Q65" i="12"/>
  <c r="V65" i="12"/>
  <c r="G66" i="12"/>
  <c r="I66" i="12"/>
  <c r="K66" i="12"/>
  <c r="M66" i="12"/>
  <c r="M65" i="12" s="1"/>
  <c r="O66" i="12"/>
  <c r="Q66" i="12"/>
  <c r="V66" i="12"/>
  <c r="G68" i="12"/>
  <c r="M68" i="12" s="1"/>
  <c r="I68" i="12"/>
  <c r="I67" i="12" s="1"/>
  <c r="K68" i="12"/>
  <c r="O68" i="12"/>
  <c r="Q68" i="12"/>
  <c r="Q67" i="12" s="1"/>
  <c r="V68" i="12"/>
  <c r="G69" i="12"/>
  <c r="M69" i="12" s="1"/>
  <c r="I69" i="12"/>
  <c r="K69" i="12"/>
  <c r="K67" i="12" s="1"/>
  <c r="O69" i="12"/>
  <c r="Q69" i="12"/>
  <c r="V69" i="12"/>
  <c r="V67" i="12" s="1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O67" i="12" s="1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G67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5" i="12"/>
  <c r="O85" i="12"/>
  <c r="G86" i="12"/>
  <c r="M86" i="12" s="1"/>
  <c r="M85" i="12" s="1"/>
  <c r="I86" i="12"/>
  <c r="I85" i="12" s="1"/>
  <c r="K86" i="12"/>
  <c r="O86" i="12"/>
  <c r="Q86" i="12"/>
  <c r="Q85" i="12" s="1"/>
  <c r="V86" i="12"/>
  <c r="G88" i="12"/>
  <c r="M88" i="12" s="1"/>
  <c r="I88" i="12"/>
  <c r="K88" i="12"/>
  <c r="K85" i="12" s="1"/>
  <c r="O88" i="12"/>
  <c r="Q88" i="12"/>
  <c r="V88" i="12"/>
  <c r="V85" i="12" s="1"/>
  <c r="G91" i="12"/>
  <c r="I91" i="12"/>
  <c r="K91" i="12"/>
  <c r="M91" i="12"/>
  <c r="O91" i="12"/>
  <c r="Q91" i="12"/>
  <c r="V91" i="12"/>
  <c r="G92" i="12"/>
  <c r="O92" i="12"/>
  <c r="G93" i="12"/>
  <c r="M93" i="12" s="1"/>
  <c r="M92" i="12" s="1"/>
  <c r="I93" i="12"/>
  <c r="I92" i="12" s="1"/>
  <c r="K93" i="12"/>
  <c r="K92" i="12" s="1"/>
  <c r="O93" i="12"/>
  <c r="Q93" i="12"/>
  <c r="Q92" i="12" s="1"/>
  <c r="V93" i="12"/>
  <c r="V92" i="12" s="1"/>
  <c r="G96" i="12"/>
  <c r="I96" i="12"/>
  <c r="K96" i="12"/>
  <c r="O96" i="12"/>
  <c r="Q96" i="12"/>
  <c r="V96" i="12"/>
  <c r="G97" i="12"/>
  <c r="I97" i="12"/>
  <c r="K97" i="12"/>
  <c r="M97" i="12"/>
  <c r="M96" i="12" s="1"/>
  <c r="O97" i="12"/>
  <c r="Q97" i="12"/>
  <c r="V97" i="12"/>
  <c r="G99" i="12"/>
  <c r="O99" i="12"/>
  <c r="G100" i="12"/>
  <c r="M100" i="12" s="1"/>
  <c r="I100" i="12"/>
  <c r="I99" i="12" s="1"/>
  <c r="K100" i="12"/>
  <c r="O100" i="12"/>
  <c r="Q100" i="12"/>
  <c r="Q99" i="12" s="1"/>
  <c r="V100" i="12"/>
  <c r="G101" i="12"/>
  <c r="M101" i="12" s="1"/>
  <c r="I101" i="12"/>
  <c r="K101" i="12"/>
  <c r="K99" i="12" s="1"/>
  <c r="O101" i="12"/>
  <c r="Q101" i="12"/>
  <c r="V101" i="12"/>
  <c r="V99" i="12" s="1"/>
  <c r="K102" i="12"/>
  <c r="V102" i="12"/>
  <c r="G103" i="12"/>
  <c r="M103" i="12" s="1"/>
  <c r="M102" i="12" s="1"/>
  <c r="I103" i="12"/>
  <c r="I102" i="12" s="1"/>
  <c r="K103" i="12"/>
  <c r="O103" i="12"/>
  <c r="O102" i="12" s="1"/>
  <c r="Q103" i="12"/>
  <c r="Q102" i="12" s="1"/>
  <c r="V103" i="12"/>
  <c r="AE105" i="12"/>
  <c r="AF105" i="12"/>
  <c r="I20" i="1"/>
  <c r="I19" i="1"/>
  <c r="I18" i="1"/>
  <c r="I17" i="1"/>
  <c r="F42" i="1"/>
  <c r="G42" i="1"/>
  <c r="G25" i="1" s="1"/>
  <c r="A25" i="1" s="1"/>
  <c r="H41" i="1"/>
  <c r="I41" i="1" s="1"/>
  <c r="H40" i="1"/>
  <c r="I40" i="1" s="1"/>
  <c r="I60" i="1" l="1"/>
  <c r="J59" i="1" s="1"/>
  <c r="J56" i="1"/>
  <c r="J50" i="1"/>
  <c r="J58" i="1"/>
  <c r="J52" i="1"/>
  <c r="G26" i="1"/>
  <c r="A26" i="1"/>
  <c r="G28" i="1"/>
  <c r="G23" i="1"/>
  <c r="M49" i="12"/>
  <c r="M33" i="12"/>
  <c r="M99" i="12"/>
  <c r="M40" i="12"/>
  <c r="G102" i="12"/>
  <c r="G49" i="12"/>
  <c r="G40" i="12"/>
  <c r="M75" i="12"/>
  <c r="M67" i="12" s="1"/>
  <c r="J49" i="1"/>
  <c r="J51" i="1"/>
  <c r="J55" i="1"/>
  <c r="J57" i="1"/>
  <c r="J40" i="1"/>
  <c r="J41" i="1"/>
  <c r="J39" i="1"/>
  <c r="J42" i="1" s="1"/>
  <c r="H42" i="1"/>
  <c r="I21" i="1"/>
  <c r="J28" i="1"/>
  <c r="J26" i="1"/>
  <c r="G38" i="1"/>
  <c r="F38" i="1"/>
  <c r="J23" i="1"/>
  <c r="J24" i="1"/>
  <c r="J25" i="1"/>
  <c r="J27" i="1"/>
  <c r="E24" i="1"/>
  <c r="E26" i="1"/>
  <c r="J53" i="1" l="1"/>
  <c r="J54" i="1"/>
  <c r="A23" i="1"/>
  <c r="J60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Fanda-PC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<sst xmlns="http://schemas.openxmlformats.org/spreadsheetml/2006/main" count="640" uniqueCount="270">
  <si>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</si>
  <si>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</si>
  <si>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</si>
  <si>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</si>
  <si>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</si>
  <si>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</si>
  <si>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</si>
  <si>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</si>
  <si>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</si>
  <si>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</si>
  <si>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</si>
  <si>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</si>
  <si>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</si>
  <si>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</si>
  <si>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</si>
  <si>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</si>
  <si>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</si>
  <si>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</si>
  <si>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</si>
  <si>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</si>
  <si>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</si>
  <si>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</si>
  <si>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</si>
  <si>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</si>
  <si>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</si>
  <si>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</si>
  <si>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</si>
  <si>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</si>
  <si>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</si>
  <si>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</si>
  <si>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</si>
  <si>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</si>
  <si>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</si>
  <si>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</si>
  <si>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</si>
  <si>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</si>
  <si>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</si>
  <si>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</si>
  <si>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</si>
  <si>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</si>
  <si>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</si>
  <si>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</si>
  <si>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</si>
  <si>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2021002</t>
  </si>
  <si>
    <t>Město Litomyšl - oprava fasády domu, Purkyňova 918, JZ strana</t>
  </si>
  <si>
    <t>Objekt:</t>
  </si>
  <si>
    <t>Rozpočet:</t>
  </si>
  <si>
    <t xml:space="preserve">Město Litomyšl </t>
  </si>
  <si>
    <t>Bří Šťastných 1000</t>
  </si>
  <si>
    <t>Litomyšl</t>
  </si>
  <si>
    <t>57020</t>
  </si>
  <si>
    <t>Stavební sdružení Boštík s.r.o.</t>
  </si>
  <si>
    <t>Poříčí u Litomyšle  117</t>
  </si>
  <si>
    <t>25936484</t>
  </si>
  <si>
    <t>CZ25936484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</si>
  <si>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</si>
  <si>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</si>
  <si>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</si>
  <si>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</si>
  <si>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</si>
  <si>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</si>
  <si>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</si>
  <si>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</si>
  <si>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</si>
  <si>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</si>
  <si>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</si>
  <si>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</si>
  <si>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</si>
  <si>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</si>
  <si>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</si>
  <si>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</si>
  <si>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</si>
  <si>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</si>
  <si>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</si>
  <si>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</si>
  <si>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</si>
  <si>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</si>
  <si>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</si>
  <si>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</si>
  <si>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</si>
  <si>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</si>
  <si>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</si>
  <si>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</si>
  <si>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</si>
  <si>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</si>
  <si>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</si>
  <si>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</si>
  <si>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</si>
  <si>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</si>
  <si>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</si>
  <si>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</si>
  <si>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</si>
  <si>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</si>
  <si>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</si>
  <si>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</si>
  <si>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</si>
  <si>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</si>
  <si>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</si>
  <si>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</si>
  <si>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</si>
  <si>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</si>
  <si>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</si>
  <si>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</si>
  <si>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</si>
  <si>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</si>
  <si>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</si>
  <si>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</si>
  <si>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620991121</t>
  </si>
  <si>
    <t>Zakrývání výplní vnějších otvorů z lešení</t>
  </si>
  <si>
    <t>m2</t>
  </si>
  <si>
    <t>RTS 21/ I</t>
  </si>
  <si>
    <t>Práce</t>
  </si>
  <si>
    <t>POL1_</t>
  </si>
  <si>
    <t>otvorové výplně : (12*1,5*1,5)+(4*0,9*1,2)</t>
  </si>
  <si>
    <t>VV</t>
  </si>
  <si>
    <t>((1,5*1,8)+(0,9*2,62))*8*4</t>
  </si>
  <si>
    <t>podlahy balkónů : 23,5*1*4</t>
  </si>
  <si>
    <t>parapety : (12*1,5*0,1)+(4*0,9*0,1)</t>
  </si>
  <si>
    <t>4*8*1,5*0,1</t>
  </si>
  <si>
    <t>oplechování K2 : 2*23,5*0,1</t>
  </si>
  <si>
    <t>622477121</t>
  </si>
  <si>
    <t>Oprava vnější omítky hladké stěn,sl.II,do 5 %,SMS</t>
  </si>
  <si>
    <t>přízemí : (23,55*3,35)-(12*1,5*1,5)+(12*4,5*0,1)</t>
  </si>
  <si>
    <t>(17,85*17,6)-(4*1,2*0,9)+(4*3,3*0,1)-(4*2,4*3)+(4*8,4*0,1)-(2*2,4*1,04)+(2*4,48*0,1)</t>
  </si>
  <si>
    <t>1. - 4. patro - pouze vystouplé plochy : (5*23,3*0,95)+(2*14*0,5)+(23,5*0,4)</t>
  </si>
  <si>
    <t>711212111</t>
  </si>
  <si>
    <t>Penetrace podkladu nátěrem</t>
  </si>
  <si>
    <t>472,99</t>
  </si>
  <si>
    <t>Zpevnění podkladů omítek minerálním křemičitým přípravkem Keim Fixativ</t>
  </si>
  <si>
    <t>Vlastní</t>
  </si>
  <si>
    <t>Indiv</t>
  </si>
  <si>
    <t>620022123</t>
  </si>
  <si>
    <t>Lokální odstranění biocidní zátěže zdiva Keim Algicid Plus</t>
  </si>
  <si>
    <t>předpoklad 10% plochy : 711,32*0,1</t>
  </si>
  <si>
    <t>620022125</t>
  </si>
  <si>
    <t xml:space="preserve">Základová hydrofobizace fasády namáhané ostřikovou vodou, podnátěr Keim Silangrund </t>
  </si>
  <si>
    <t>předpoklad 10% : 0,1*711,32</t>
  </si>
  <si>
    <t>622412425v</t>
  </si>
  <si>
    <t>Nátěr stěn vnějších KEIM Contact Plus</t>
  </si>
  <si>
    <t>vnitřní strana balkónů : 711,32-472,99</t>
  </si>
  <si>
    <t>622471115v</t>
  </si>
  <si>
    <t>Úprava stěn aktivovaným štukem Keim Turado, vyrovnání, finální vrstva</t>
  </si>
  <si>
    <t>622471318v</t>
  </si>
  <si>
    <t>Nátěr nebo nástřik stěn vnějších, Keim Soldalit, 2x</t>
  </si>
  <si>
    <t>273351215</t>
  </si>
  <si>
    <t>Bednění stěn betonových desek - zřízení bednicí materiál prkna</t>
  </si>
  <si>
    <t>hrana balkonu : 4*23,2*0,1</t>
  </si>
  <si>
    <t>273351216</t>
  </si>
  <si>
    <t>Bednění stěn betonových desek - odstranění</t>
  </si>
  <si>
    <t>632421170v</t>
  </si>
  <si>
    <t>Potěr betonový,spádový,  tl. 70mm</t>
  </si>
  <si>
    <t>((4*5,3*0,85)+(5*0,4*0,3))*4</t>
  </si>
  <si>
    <t>941941051</t>
  </si>
  <si>
    <t>Montáž lešení leh.řad.s podlahami,š.1,5 m, H 10 m</t>
  </si>
  <si>
    <t>41*17,5</t>
  </si>
  <si>
    <t>941941391</t>
  </si>
  <si>
    <t>Příplatek za každý měsíc použití lešení k pol.1051</t>
  </si>
  <si>
    <t>2*717,5</t>
  </si>
  <si>
    <t>941941851</t>
  </si>
  <si>
    <t>Demontáž lešení leh.řad.s podlahami,š.1,5 m,H 10 m</t>
  </si>
  <si>
    <t>944944011</t>
  </si>
  <si>
    <t>Montáž ochranné sítě z umělých vláken</t>
  </si>
  <si>
    <t>944944031</t>
  </si>
  <si>
    <t>Příplatek za každý měsíc použití sítí k pol. 4011</t>
  </si>
  <si>
    <t>944944081</t>
  </si>
  <si>
    <t>Demontáž ochranné sítě z umělých vláken</t>
  </si>
  <si>
    <t>216904112</t>
  </si>
  <si>
    <t>Očištění tlakovou vodou zdiva stěn s přídavkem neutrálního univerzálního čističe Keim Steinreiniger -N</t>
  </si>
  <si>
    <t>216904391</t>
  </si>
  <si>
    <t>Ruční dočištění stěn ocelovými kartáči</t>
  </si>
  <si>
    <t>472,99+238,33</t>
  </si>
  <si>
    <t>965081813</t>
  </si>
  <si>
    <t>Bourání dlažeb teracových. tl.do 30 mm, nad 1 m2 sbíječkou, dlaždice teracové</t>
  </si>
  <si>
    <t>POL1_1</t>
  </si>
  <si>
    <t>976071111</t>
  </si>
  <si>
    <t>Vybourání kovových zábradlí a madel</t>
  </si>
  <si>
    <t>m</t>
  </si>
  <si>
    <t>4*23,2+(3*0,3)+(4*0,85)</t>
  </si>
  <si>
    <t>978015291</t>
  </si>
  <si>
    <t>Otlučení omítek vnějších MVC v složit.1-4 do 100 %</t>
  </si>
  <si>
    <t>oprava poškozené omítky, předpoklad do 5% : 472,99*0,05</t>
  </si>
  <si>
    <t>965042141</t>
  </si>
  <si>
    <t xml:space="preserve">Bourání mazanin betonových </t>
  </si>
  <si>
    <t>m3</t>
  </si>
  <si>
    <t>((4*5,3*0,85)+(5*0,4*0,3))*4*0,07</t>
  </si>
  <si>
    <t>979011311</t>
  </si>
  <si>
    <t>Svislá doprava suti a vybouraných hmot shozem</t>
  </si>
  <si>
    <t>t</t>
  </si>
  <si>
    <t>Přesun suti</t>
  </si>
  <si>
    <t>POL8_</t>
  </si>
  <si>
    <t>979082111</t>
  </si>
  <si>
    <t xml:space="preserve">Vnitrostaveništní doprava suti </t>
  </si>
  <si>
    <t>979083116</t>
  </si>
  <si>
    <t xml:space="preserve">Vodorovné přemístění suti na skládku </t>
  </si>
  <si>
    <t>979990001</t>
  </si>
  <si>
    <t>Poplatek za skládku stavební suti</t>
  </si>
  <si>
    <t>RTS 20/ I</t>
  </si>
  <si>
    <t>999281108</t>
  </si>
  <si>
    <t>Přesun hmot pro opravy a údržbu do výšky 12 m</t>
  </si>
  <si>
    <t>Přesun hmot</t>
  </si>
  <si>
    <t>POL7_</t>
  </si>
  <si>
    <t>952902110</t>
  </si>
  <si>
    <t>Čištění zametáním po stavebních úpravách</t>
  </si>
  <si>
    <t>711471051</t>
  </si>
  <si>
    <t>Izolace,balkónů lodžií, vodorovná fólií PVC materiál ve specifikaci</t>
  </si>
  <si>
    <t>711491171</t>
  </si>
  <si>
    <t>Izolace balkónů, podkladní textilie, vodorovná materiál ve specifikaci</t>
  </si>
  <si>
    <t>712378004</t>
  </si>
  <si>
    <t>Rohová lišta VIPLANYL RŠ 250 mm</t>
  </si>
  <si>
    <t>764918332</t>
  </si>
  <si>
    <t>Z+M.lemov.z lak.plech.viplanyl. rš 330</t>
  </si>
  <si>
    <t>711990990</t>
  </si>
  <si>
    <t>Mimostaveništní doprava</t>
  </si>
  <si>
    <t>soubor</t>
  </si>
  <si>
    <t>712371</t>
  </si>
  <si>
    <t>Dotěsnění spojů, ostatní klempířské práce</t>
  </si>
  <si>
    <t>hod</t>
  </si>
  <si>
    <t>712372</t>
  </si>
  <si>
    <t>Vytvoření detailů - rohy, kouty</t>
  </si>
  <si>
    <t>ks</t>
  </si>
  <si>
    <t>764918001</t>
  </si>
  <si>
    <t>Spojovací a ostatní materiál</t>
  </si>
  <si>
    <t>767896020</t>
  </si>
  <si>
    <t>Těsnění spár tmelením vč dodávky tmelu</t>
  </si>
  <si>
    <t>9529001</t>
  </si>
  <si>
    <t>Úklid a likvidace zbytků a obal materiálu, doprava na úložiště</t>
  </si>
  <si>
    <t>kg</t>
  </si>
  <si>
    <t>965</t>
  </si>
  <si>
    <t>Očištění podkladních konstrukcí</t>
  </si>
  <si>
    <t>28322342</t>
  </si>
  <si>
    <t>Fólie střešní mPVC Protan GT 2,4mm 2x10m F94 barva tmavě šedá</t>
  </si>
  <si>
    <t>SPCM</t>
  </si>
  <si>
    <t>RTS 20/ II</t>
  </si>
  <si>
    <t>Specifikace</t>
  </si>
  <si>
    <t>POL3_</t>
  </si>
  <si>
    <t>76,8*1,15</t>
  </si>
  <si>
    <t>69366208</t>
  </si>
  <si>
    <t>Geotextilie  300 g/m2 š. 200 cm</t>
  </si>
  <si>
    <t>RTS 19/ II</t>
  </si>
  <si>
    <t>998711202</t>
  </si>
  <si>
    <t>Přesun hmot pro izolace proti vodě, výšky do 12 m</t>
  </si>
  <si>
    <t>764816133</t>
  </si>
  <si>
    <t>Oplechování parapetů, lakovaný Pz plech, rš 330 mm lepení Enkolitem</t>
  </si>
  <si>
    <t>23,5*2</t>
  </si>
  <si>
    <t>764410850</t>
  </si>
  <si>
    <t>Demontáž oplechování, rš od 100 do 330 mm</t>
  </si>
  <si>
    <t>lodžie : 4*(23,2+(4*5,3)+(2*1,25)+(3*1,4))</t>
  </si>
  <si>
    <t>998764202</t>
  </si>
  <si>
    <t>Přesun hmot pro klempířské konstr., výšky do 12 m</t>
  </si>
  <si>
    <t>767162130vl</t>
  </si>
  <si>
    <t>Výroba a montáž zábradlí rovného z profilů ocelových, práškově lakovaný viz TD</t>
  </si>
  <si>
    <t>4*(0,3+(5*0,85))</t>
  </si>
  <si>
    <t>(23,2+3*0,3+4*0,85)*4</t>
  </si>
  <si>
    <t>783293213</t>
  </si>
  <si>
    <t>Nátěr klempířských konstrukcí, Eternal akrylátový</t>
  </si>
  <si>
    <t>parapety : (4*8*1,5*0,25)+(12*1,5*0,25)+(4*0,9*0,25)</t>
  </si>
  <si>
    <t>005121030R</t>
  </si>
  <si>
    <t>Odstranění zařízení staveniště</t>
  </si>
  <si>
    <t>Soubor</t>
  </si>
  <si>
    <t>VRN</t>
  </si>
  <si>
    <t>POL99_8</t>
  </si>
  <si>
    <t>005121010R</t>
  </si>
  <si>
    <t>Vybudování zařízení staveniště</t>
  </si>
  <si>
    <t>005211040R</t>
  </si>
  <si>
    <t xml:space="preserve">Užívání veřejných ploch a prostranství  </t>
  </si>
  <si>
    <t>SUM</t>
  </si>
  <si>
    <t>Poznámky uchazeče k zadání</t>
  </si>
  <si>
    <t>POPUZIV</t>
  </si>
  <si>
    <t>END</t>
  </si>
  <si>
    <t>slepý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</si>
</sst>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23" zoomScaleNormal="10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08">
        <v>2231</v>
      </c>
      <c r="B4" s="122" t="s">
        <v>46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47</v>
      </c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110" t="s">
        <v>48</v>
      </c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09" t="s">
        <v>50</v>
      </c>
      <c r="E7" s="129" t="s">
        <v>49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0" t="s">
        <v>51</v>
      </c>
      <c r="E11" s="130"/>
      <c r="F11" s="130"/>
      <c r="G11" s="130"/>
      <c r="H11" s="18" t="s">
        <v>42</v>
      </c>
      <c r="I11" s="135" t="s">
        <v>53</v>
      </c>
      <c r="J11" s="8"/>
    </row>
    <row r="12" spans="1:15" ht="15.75" customHeight="1" x14ac:dyDescent="0.2">
      <c r="A12" s="2"/>
      <c r="B12" s="28"/>
      <c r="C12" s="55"/>
      <c r="D12" s="131" t="s">
        <v>52</v>
      </c>
      <c r="E12" s="131"/>
      <c r="F12" s="131"/>
      <c r="G12" s="131"/>
      <c r="H12" s="18" t="s">
        <v>36</v>
      </c>
      <c r="I12" s="135" t="s">
        <v>54</v>
      </c>
      <c r="J12" s="8"/>
    </row>
    <row r="13" spans="1:15" ht="15.75" customHeight="1" x14ac:dyDescent="0.2">
      <c r="A13" s="2"/>
      <c r="B13" s="29"/>
      <c r="C13" s="56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SUMIF(F49:F59,A16,I49:I59)+SUMIF(F49:F59,"PSU",I49:I59)</f>
        <v>0</v>
      </c>
      <c r="J16" s="85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SUMIF(F49:F59,A17,I49:I59)</f>
        <v>0</v>
      </c>
      <c r="J17" s="85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SUMIF(F49:F59,A18,I49:I59)</f>
        <v>0</v>
      </c>
      <c r="J18" s="85"/>
    </row>
    <row r="19" spans="1:10" ht="23.25" customHeight="1" x14ac:dyDescent="0.2">
      <c r="A19" s="197" t="s">
        <v>78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SUMIF(F49:F59,A19,I49:I59)</f>
        <v>0</v>
      </c>
      <c r="J19" s="85"/>
    </row>
    <row r="20" spans="1:10" ht="23.25" customHeight="1" x14ac:dyDescent="0.2">
      <c r="A20" s="197" t="s">
        <v>79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SUMIF(F49:F59,A20,I49:I59)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 t="s">
        <v>269</v>
      </c>
      <c r="B28" s="167" t="s">
        <v>25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37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17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39</v>
      </c>
      <c r="B38" s="143" t="s">
        <v>18</v>
      </c>
      <c r="C38" s="144" t="s">
        <v>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55</v>
      </c>
      <c r="C39" s="149"/>
      <c r="D39" s="149"/>
      <c r="E39" s="149"/>
      <c r="F39" s="150">
        <f>'2021002 2021002 Pol'!AE105</f>
        <v>0</v>
      </c>
      <c r="G39" s="151">
        <f>'2021002 2021002 Pol'!AF105</f>
        <v>0</v>
      </c>
      <c r="H39" s="152">
        <f>(F39*SazbaDPH1/100)+(G39*SazbaDPH2/100)</f>
        <v>0</v>
      </c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8">
        <v>2</v>
      </c>
      <c r="B40" s="154" t="s">
        <v>43</v>
      </c>
      <c r="C40" s="155" t="s">
        <v>44</v>
      </c>
      <c r="D40" s="155"/>
      <c r="E40" s="155"/>
      <c r="F40" s="156">
        <f>'2021002 2021002 Pol'!AE105</f>
        <v>0</v>
      </c>
      <c r="G40" s="157">
        <f>'2021002 2021002 Pol'!AF105</f>
        <v>0</v>
      </c>
      <c r="H40" s="157">
        <f>(F40*SazbaDPH1/100)+(G40*SazbaDPH2/100)</f>
        <v>0</v>
      </c>
      <c r="I40" s="157">
        <f>F40+G40+H40</f>
        <v>0</v>
      </c>
      <c r="J40" s="158" t="str">
        <f>IF(CenaCelkemVypocet=0,"",I40/CenaCelkemVypocet*100)</f>
        <v/>
      </c>
    </row>
    <row r="41" spans="1:10" ht="25.5" hidden="1" customHeight="1" x14ac:dyDescent="0.2">
      <c r="A41" s="138">
        <v>3</v>
      </c>
      <c r="B41" s="159" t="s">
        <v>43</v>
      </c>
      <c r="C41" s="149" t="s">
        <v>44</v>
      </c>
      <c r="D41" s="149"/>
      <c r="E41" s="149"/>
      <c r="F41" s="160">
        <f>'2021002 2021002 Pol'!AE105</f>
        <v>0</v>
      </c>
      <c r="G41" s="152">
        <f>'2021002 2021002 Pol'!AF105</f>
        <v>0</v>
      </c>
      <c r="H41" s="152">
        <f>(F41*SazbaDPH1/100)+(G41*SazbaDPH2/100)</f>
        <v>0</v>
      </c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8"/>
      <c r="B42" s="161" t="s">
        <v>56</v>
      </c>
      <c r="C42" s="162"/>
      <c r="D42" s="162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6" spans="1:10" ht="15.75" x14ac:dyDescent="0.25">
      <c r="B46" s="177" t="s">
        <v>58</v>
      </c>
    </row>
    <row r="48" spans="1:10" ht="25.5" customHeight="1" x14ac:dyDescent="0.2">
      <c r="A48" s="179"/>
      <c r="B48" s="182" t="s">
        <v>18</v>
      </c>
      <c r="C48" s="182" t="s">
        <v>6</v>
      </c>
      <c r="D48" s="183"/>
      <c r="E48" s="183"/>
      <c r="F48" s="184" t="s">
        <v>59</v>
      </c>
      <c r="G48" s="184"/>
      <c r="H48" s="184"/>
      <c r="I48" s="184" t="s">
        <v>31</v>
      </c>
      <c r="J48" s="184" t="s">
        <v>0</v>
      </c>
    </row>
    <row r="49" spans="1:10" ht="36.75" customHeight="1" x14ac:dyDescent="0.2">
      <c r="A49" s="180"/>
      <c r="B49" s="185" t="s">
        <v>60</v>
      </c>
      <c r="C49" s="186" t="s">
        <v>61</v>
      </c>
      <c r="D49" s="187"/>
      <c r="E49" s="187"/>
      <c r="F49" s="193" t="s">
        <v>26</v>
      </c>
      <c r="G49" s="194"/>
      <c r="H49" s="194"/>
      <c r="I49" s="194">
        <f>'2021002 2021002 Pol'!G8</f>
        <v>0</v>
      </c>
      <c r="J49" s="191" t="str">
        <f>IF(I60=0,"",I49/I60*100)</f>
        <v/>
      </c>
    </row>
    <row r="50" spans="1:10" ht="36.75" customHeight="1" x14ac:dyDescent="0.2">
      <c r="A50" s="180"/>
      <c r="B50" s="185" t="s">
        <v>62</v>
      </c>
      <c r="C50" s="186" t="s">
        <v>63</v>
      </c>
      <c r="D50" s="187"/>
      <c r="E50" s="187"/>
      <c r="F50" s="193" t="s">
        <v>26</v>
      </c>
      <c r="G50" s="194"/>
      <c r="H50" s="194"/>
      <c r="I50" s="194">
        <f>'2021002 2021002 Pol'!G33</f>
        <v>0</v>
      </c>
      <c r="J50" s="191" t="str">
        <f>IF(I60=0,"",I50/I60*100)</f>
        <v/>
      </c>
    </row>
    <row r="51" spans="1:10" ht="36.75" customHeight="1" x14ac:dyDescent="0.2">
      <c r="A51" s="180"/>
      <c r="B51" s="185" t="s">
        <v>64</v>
      </c>
      <c r="C51" s="186" t="s">
        <v>65</v>
      </c>
      <c r="D51" s="187"/>
      <c r="E51" s="187"/>
      <c r="F51" s="193" t="s">
        <v>26</v>
      </c>
      <c r="G51" s="194"/>
      <c r="H51" s="194"/>
      <c r="I51" s="194">
        <f>'2021002 2021002 Pol'!G40</f>
        <v>0</v>
      </c>
      <c r="J51" s="191" t="str">
        <f>IF(I60=0,"",I51/I60*100)</f>
        <v/>
      </c>
    </row>
    <row r="52" spans="1:10" ht="36.75" customHeight="1" x14ac:dyDescent="0.2">
      <c r="A52" s="180"/>
      <c r="B52" s="185" t="s">
        <v>66</v>
      </c>
      <c r="C52" s="186" t="s">
        <v>67</v>
      </c>
      <c r="D52" s="187"/>
      <c r="E52" s="187"/>
      <c r="F52" s="193" t="s">
        <v>26</v>
      </c>
      <c r="G52" s="194"/>
      <c r="H52" s="194"/>
      <c r="I52" s="194">
        <f>'2021002 2021002 Pol'!G49</f>
        <v>0</v>
      </c>
      <c r="J52" s="191" t="str">
        <f>IF(I60=0,"",I52/I60*100)</f>
        <v/>
      </c>
    </row>
    <row r="53" spans="1:10" ht="36.75" customHeight="1" x14ac:dyDescent="0.2">
      <c r="A53" s="180"/>
      <c r="B53" s="185" t="s">
        <v>68</v>
      </c>
      <c r="C53" s="186" t="s">
        <v>69</v>
      </c>
      <c r="D53" s="187"/>
      <c r="E53" s="187"/>
      <c r="F53" s="193" t="s">
        <v>26</v>
      </c>
      <c r="G53" s="194"/>
      <c r="H53" s="194"/>
      <c r="I53" s="194">
        <f>'2021002 2021002 Pol'!G65</f>
        <v>0</v>
      </c>
      <c r="J53" s="191" t="str">
        <f>IF(I60=0,"",I53/I60*100)</f>
        <v/>
      </c>
    </row>
    <row r="54" spans="1:10" ht="36.75" customHeight="1" x14ac:dyDescent="0.2">
      <c r="A54" s="180"/>
      <c r="B54" s="185" t="s">
        <v>70</v>
      </c>
      <c r="C54" s="186" t="s">
        <v>71</v>
      </c>
      <c r="D54" s="187"/>
      <c r="E54" s="187"/>
      <c r="F54" s="193" t="s">
        <v>27</v>
      </c>
      <c r="G54" s="194"/>
      <c r="H54" s="194"/>
      <c r="I54" s="194">
        <f>'2021002 2021002 Pol'!G67</f>
        <v>0</v>
      </c>
      <c r="J54" s="191" t="str">
        <f>IF(I60=0,"",I54/I60*100)</f>
        <v/>
      </c>
    </row>
    <row r="55" spans="1:10" ht="36.75" customHeight="1" x14ac:dyDescent="0.2">
      <c r="A55" s="180"/>
      <c r="B55" s="185" t="s">
        <v>72</v>
      </c>
      <c r="C55" s="186" t="s">
        <v>73</v>
      </c>
      <c r="D55" s="187"/>
      <c r="E55" s="187"/>
      <c r="F55" s="193" t="s">
        <v>27</v>
      </c>
      <c r="G55" s="194"/>
      <c r="H55" s="194"/>
      <c r="I55" s="194">
        <f>'2021002 2021002 Pol'!G85</f>
        <v>0</v>
      </c>
      <c r="J55" s="191" t="str">
        <f>IF(I60=0,"",I55/I60*100)</f>
        <v/>
      </c>
    </row>
    <row r="56" spans="1:10" ht="36.75" customHeight="1" x14ac:dyDescent="0.2">
      <c r="A56" s="180"/>
      <c r="B56" s="185" t="s">
        <v>74</v>
      </c>
      <c r="C56" s="186" t="s">
        <v>75</v>
      </c>
      <c r="D56" s="187"/>
      <c r="E56" s="187"/>
      <c r="F56" s="193" t="s">
        <v>27</v>
      </c>
      <c r="G56" s="194"/>
      <c r="H56" s="194"/>
      <c r="I56" s="194">
        <f>'2021002 2021002 Pol'!G92</f>
        <v>0</v>
      </c>
      <c r="J56" s="191" t="str">
        <f>IF(I60=0,"",I56/I60*100)</f>
        <v/>
      </c>
    </row>
    <row r="57" spans="1:10" ht="36.75" customHeight="1" x14ac:dyDescent="0.2">
      <c r="A57" s="180"/>
      <c r="B57" s="185" t="s">
        <v>76</v>
      </c>
      <c r="C57" s="186" t="s">
        <v>77</v>
      </c>
      <c r="D57" s="187"/>
      <c r="E57" s="187"/>
      <c r="F57" s="193" t="s">
        <v>27</v>
      </c>
      <c r="G57" s="194"/>
      <c r="H57" s="194"/>
      <c r="I57" s="194">
        <f>'2021002 2021002 Pol'!G96</f>
        <v>0</v>
      </c>
      <c r="J57" s="191" t="str">
        <f>IF(I60=0,"",I57/I60*100)</f>
        <v/>
      </c>
    </row>
    <row r="58" spans="1:10" ht="36.75" customHeight="1" x14ac:dyDescent="0.2">
      <c r="A58" s="180"/>
      <c r="B58" s="185" t="s">
        <v>78</v>
      </c>
      <c r="C58" s="186" t="s">
        <v>29</v>
      </c>
      <c r="D58" s="187"/>
      <c r="E58" s="187"/>
      <c r="F58" s="193" t="s">
        <v>78</v>
      </c>
      <c r="G58" s="194"/>
      <c r="H58" s="194"/>
      <c r="I58" s="194">
        <f>'2021002 2021002 Pol'!G99</f>
        <v>0</v>
      </c>
      <c r="J58" s="191" t="str">
        <f>IF(I60=0,"",I58/I60*100)</f>
        <v/>
      </c>
    </row>
    <row r="59" spans="1:10" ht="36.75" customHeight="1" x14ac:dyDescent="0.2">
      <c r="A59" s="180"/>
      <c r="B59" s="185" t="s">
        <v>79</v>
      </c>
      <c r="C59" s="186" t="s">
        <v>30</v>
      </c>
      <c r="D59" s="187"/>
      <c r="E59" s="187"/>
      <c r="F59" s="193" t="s">
        <v>79</v>
      </c>
      <c r="G59" s="194"/>
      <c r="H59" s="194"/>
      <c r="I59" s="194">
        <f>'2021002 2021002 Pol'!G102</f>
        <v>0</v>
      </c>
      <c r="J59" s="191" t="str">
        <f>IF(I60=0,"",I59/I60*100)</f>
        <v/>
      </c>
    </row>
    <row r="60" spans="1:10" ht="25.5" customHeight="1" x14ac:dyDescent="0.2">
      <c r="A60" s="181"/>
      <c r="B60" s="188" t="s">
        <v>1</v>
      </c>
      <c r="C60" s="189"/>
      <c r="D60" s="190"/>
      <c r="E60" s="190"/>
      <c r="F60" s="195"/>
      <c r="G60" s="196"/>
      <c r="H60" s="196"/>
      <c r="I60" s="196">
        <f>SUM(I49:I59)</f>
        <v>0</v>
      </c>
      <c r="J60" s="192">
        <f>SUM(J49:J59)</f>
        <v>0</v>
      </c>
    </row>
    <row r="61" spans="1:10" x14ac:dyDescent="0.2">
      <c r="F61" s="136"/>
      <c r="G61" s="136"/>
      <c r="H61" s="136"/>
      <c r="I61" s="136"/>
      <c r="J61" s="137"/>
    </row>
    <row r="62" spans="1:10" x14ac:dyDescent="0.2">
      <c r="F62" s="136"/>
      <c r="G62" s="136"/>
      <c r="H62" s="136"/>
      <c r="I62" s="136"/>
      <c r="J62" s="137"/>
    </row>
    <row r="63" spans="1:10" x14ac:dyDescent="0.2">
      <c r="F63" s="136"/>
      <c r="G63" s="136"/>
      <c r="H63" s="136"/>
      <c r="I63" s="136"/>
      <c r="J63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80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81</v>
      </c>
    </row>
    <row r="3" spans="1:60" ht="24.95" customHeight="1" x14ac:dyDescent="0.2">
      <c r="A3" s="199" t="s">
        <v>9</v>
      </c>
      <c r="B3" s="49" t="s">
        <v>43</v>
      </c>
      <c r="C3" s="202" t="s">
        <v>44</v>
      </c>
      <c r="D3" s="200"/>
      <c r="E3" s="200"/>
      <c r="F3" s="200"/>
      <c r="G3" s="201"/>
      <c r="AC3" s="178" t="s">
        <v>81</v>
      </c>
      <c r="AG3" t="s">
        <v>82</v>
      </c>
    </row>
    <row r="4" spans="1:60" ht="24.95" customHeight="1" x14ac:dyDescent="0.2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AG4" t="s">
        <v>83</v>
      </c>
    </row>
    <row r="5" spans="1:60" x14ac:dyDescent="0.2">
      <c r="D5" s="10"/>
    </row>
    <row r="6" spans="1:60" ht="38.25" x14ac:dyDescent="0.2">
      <c r="A6" s="209" t="s">
        <v>84</v>
      </c>
      <c r="B6" s="211" t="s">
        <v>85</v>
      </c>
      <c r="C6" s="211" t="s">
        <v>86</v>
      </c>
      <c r="D6" s="210" t="s">
        <v>87</v>
      </c>
      <c r="E6" s="209" t="s">
        <v>88</v>
      </c>
      <c r="F6" s="208" t="s">
        <v>89</v>
      </c>
      <c r="G6" s="209" t="s">
        <v>31</v>
      </c>
      <c r="H6" s="212" t="s">
        <v>32</v>
      </c>
      <c r="I6" s="212" t="s">
        <v>90</v>
      </c>
      <c r="J6" s="212" t="s">
        <v>33</v>
      </c>
      <c r="K6" s="212" t="s">
        <v>91</v>
      </c>
      <c r="L6" s="212" t="s">
        <v>92</v>
      </c>
      <c r="M6" s="212" t="s">
        <v>93</v>
      </c>
      <c r="N6" s="212" t="s">
        <v>94</v>
      </c>
      <c r="O6" s="212" t="s">
        <v>95</v>
      </c>
      <c r="P6" s="212" t="s">
        <v>96</v>
      </c>
      <c r="Q6" s="212" t="s">
        <v>97</v>
      </c>
      <c r="R6" s="212" t="s">
        <v>98</v>
      </c>
      <c r="S6" s="212" t="s">
        <v>99</v>
      </c>
      <c r="T6" s="212" t="s">
        <v>100</v>
      </c>
      <c r="U6" s="212" t="s">
        <v>101</v>
      </c>
      <c r="V6" s="212" t="s">
        <v>102</v>
      </c>
      <c r="W6" s="212" t="s">
        <v>103</v>
      </c>
      <c r="X6" s="212" t="s">
        <v>104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8" t="s">
        <v>105</v>
      </c>
      <c r="B8" s="239" t="s">
        <v>60</v>
      </c>
      <c r="C8" s="258" t="s">
        <v>61</v>
      </c>
      <c r="D8" s="240"/>
      <c r="E8" s="241"/>
      <c r="F8" s="242"/>
      <c r="G8" s="243">
        <f>SUMIF(AG9:AG32,"&lt;&gt;NOR",G9:G32)</f>
        <v>0</v>
      </c>
      <c r="H8" s="237"/>
      <c r="I8" s="237">
        <f>SUM(I9:I32)</f>
        <v>0</v>
      </c>
      <c r="J8" s="237"/>
      <c r="K8" s="237">
        <f>SUM(K9:K32)</f>
        <v>0</v>
      </c>
      <c r="L8" s="237"/>
      <c r="M8" s="237">
        <f>SUM(M9:M32)</f>
        <v>0</v>
      </c>
      <c r="N8" s="237"/>
      <c r="O8" s="237">
        <f>SUM(O9:O32)</f>
        <v>4.75</v>
      </c>
      <c r="P8" s="237"/>
      <c r="Q8" s="237">
        <f>SUM(Q9:Q32)</f>
        <v>0</v>
      </c>
      <c r="R8" s="237"/>
      <c r="S8" s="237"/>
      <c r="T8" s="237"/>
      <c r="U8" s="237"/>
      <c r="V8" s="237">
        <f>SUM(V9:V32)</f>
        <v>561.90000000000009</v>
      </c>
      <c r="W8" s="237"/>
      <c r="X8" s="237"/>
      <c r="AG8" t="s">
        <v>106</v>
      </c>
    </row>
    <row r="9" spans="1:60" outlineLevel="1" x14ac:dyDescent="0.2">
      <c r="A9" s="244">
        <v>1</v>
      </c>
      <c r="B9" s="245" t="s">
        <v>107</v>
      </c>
      <c r="C9" s="259" t="s">
        <v>108</v>
      </c>
      <c r="D9" s="246" t="s">
        <v>109</v>
      </c>
      <c r="E9" s="247">
        <v>298.83600000000001</v>
      </c>
      <c r="F9" s="248"/>
      <c r="G9" s="249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4.0000000000000003E-5</v>
      </c>
      <c r="O9" s="233">
        <f>ROUND(E9*N9,2)</f>
        <v>0.01</v>
      </c>
      <c r="P9" s="233">
        <v>0</v>
      </c>
      <c r="Q9" s="233">
        <f>ROUND(E9*P9,2)</f>
        <v>0</v>
      </c>
      <c r="R9" s="233"/>
      <c r="S9" s="233" t="s">
        <v>110</v>
      </c>
      <c r="T9" s="233" t="s">
        <v>110</v>
      </c>
      <c r="U9" s="233">
        <v>7.8E-2</v>
      </c>
      <c r="V9" s="233">
        <f>ROUND(E9*U9,2)</f>
        <v>23.31</v>
      </c>
      <c r="W9" s="233"/>
      <c r="X9" s="233" t="s">
        <v>111</v>
      </c>
      <c r="Y9" s="213"/>
      <c r="Z9" s="213"/>
      <c r="AA9" s="213"/>
      <c r="AB9" s="213"/>
      <c r="AC9" s="213"/>
      <c r="AD9" s="213"/>
      <c r="AE9" s="213"/>
      <c r="AF9" s="213"/>
      <c r="AG9" s="213" t="s">
        <v>112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30"/>
      <c r="B10" s="231"/>
      <c r="C10" s="260" t="s">
        <v>113</v>
      </c>
      <c r="D10" s="235"/>
      <c r="E10" s="236">
        <v>31.32</v>
      </c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3"/>
      <c r="Z10" s="213"/>
      <c r="AA10" s="213"/>
      <c r="AB10" s="213"/>
      <c r="AC10" s="213"/>
      <c r="AD10" s="213"/>
      <c r="AE10" s="213"/>
      <c r="AF10" s="213"/>
      <c r="AG10" s="213" t="s">
        <v>114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30"/>
      <c r="B11" s="231"/>
      <c r="C11" s="260" t="s">
        <v>115</v>
      </c>
      <c r="D11" s="235"/>
      <c r="E11" s="236">
        <v>161.85599999999999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3"/>
      <c r="Z11" s="213"/>
      <c r="AA11" s="213"/>
      <c r="AB11" s="213"/>
      <c r="AC11" s="213"/>
      <c r="AD11" s="213"/>
      <c r="AE11" s="213"/>
      <c r="AF11" s="213"/>
      <c r="AG11" s="213" t="s">
        <v>114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0"/>
      <c r="B12" s="231"/>
      <c r="C12" s="260" t="s">
        <v>116</v>
      </c>
      <c r="D12" s="235"/>
      <c r="E12" s="236">
        <v>94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3"/>
      <c r="Z12" s="213"/>
      <c r="AA12" s="213"/>
      <c r="AB12" s="213"/>
      <c r="AC12" s="213"/>
      <c r="AD12" s="213"/>
      <c r="AE12" s="213"/>
      <c r="AF12" s="213"/>
      <c r="AG12" s="213" t="s">
        <v>114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30"/>
      <c r="B13" s="231"/>
      <c r="C13" s="260" t="s">
        <v>117</v>
      </c>
      <c r="D13" s="235"/>
      <c r="E13" s="236">
        <v>2.16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3"/>
      <c r="Z13" s="213"/>
      <c r="AA13" s="213"/>
      <c r="AB13" s="213"/>
      <c r="AC13" s="213"/>
      <c r="AD13" s="213"/>
      <c r="AE13" s="213"/>
      <c r="AF13" s="213"/>
      <c r="AG13" s="213" t="s">
        <v>114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30"/>
      <c r="B14" s="231"/>
      <c r="C14" s="260" t="s">
        <v>118</v>
      </c>
      <c r="D14" s="235"/>
      <c r="E14" s="236">
        <v>4.8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3"/>
      <c r="Z14" s="213"/>
      <c r="AA14" s="213"/>
      <c r="AB14" s="213"/>
      <c r="AC14" s="213"/>
      <c r="AD14" s="213"/>
      <c r="AE14" s="213"/>
      <c r="AF14" s="213"/>
      <c r="AG14" s="213" t="s">
        <v>114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0"/>
      <c r="B15" s="231"/>
      <c r="C15" s="260" t="s">
        <v>119</v>
      </c>
      <c r="D15" s="235"/>
      <c r="E15" s="236">
        <v>4.7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3"/>
      <c r="Z15" s="213"/>
      <c r="AA15" s="213"/>
      <c r="AB15" s="213"/>
      <c r="AC15" s="213"/>
      <c r="AD15" s="213"/>
      <c r="AE15" s="213"/>
      <c r="AF15" s="213"/>
      <c r="AG15" s="213" t="s">
        <v>114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4">
        <v>2</v>
      </c>
      <c r="B16" s="245" t="s">
        <v>120</v>
      </c>
      <c r="C16" s="259" t="s">
        <v>121</v>
      </c>
      <c r="D16" s="246" t="s">
        <v>109</v>
      </c>
      <c r="E16" s="247">
        <v>472.99149999999997</v>
      </c>
      <c r="F16" s="248"/>
      <c r="G16" s="249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3">
        <v>2.4099999999999998E-3</v>
      </c>
      <c r="O16" s="233">
        <f>ROUND(E16*N16,2)</f>
        <v>1.1399999999999999</v>
      </c>
      <c r="P16" s="233">
        <v>0</v>
      </c>
      <c r="Q16" s="233">
        <f>ROUND(E16*P16,2)</f>
        <v>0</v>
      </c>
      <c r="R16" s="233"/>
      <c r="S16" s="233" t="s">
        <v>110</v>
      </c>
      <c r="T16" s="233" t="s">
        <v>110</v>
      </c>
      <c r="U16" s="233">
        <v>0.1938</v>
      </c>
      <c r="V16" s="233">
        <f>ROUND(E16*U16,2)</f>
        <v>91.67</v>
      </c>
      <c r="W16" s="233"/>
      <c r="X16" s="233" t="s">
        <v>111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112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0"/>
      <c r="B17" s="231"/>
      <c r="C17" s="260" t="s">
        <v>122</v>
      </c>
      <c r="D17" s="235"/>
      <c r="E17" s="236">
        <v>57.292499999999997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3"/>
      <c r="Z17" s="213"/>
      <c r="AA17" s="213"/>
      <c r="AB17" s="213"/>
      <c r="AC17" s="213"/>
      <c r="AD17" s="213"/>
      <c r="AE17" s="213"/>
      <c r="AF17" s="213"/>
      <c r="AG17" s="213" t="s">
        <v>114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30"/>
      <c r="B18" s="231"/>
      <c r="C18" s="260" t="s">
        <v>123</v>
      </c>
      <c r="D18" s="235"/>
      <c r="E18" s="236">
        <v>281.62400000000002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3"/>
      <c r="Z18" s="213"/>
      <c r="AA18" s="213"/>
      <c r="AB18" s="213"/>
      <c r="AC18" s="213"/>
      <c r="AD18" s="213"/>
      <c r="AE18" s="213"/>
      <c r="AF18" s="213"/>
      <c r="AG18" s="213" t="s">
        <v>114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30"/>
      <c r="B19" s="231"/>
      <c r="C19" s="260" t="s">
        <v>124</v>
      </c>
      <c r="D19" s="235"/>
      <c r="E19" s="236">
        <v>134.07499999999999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3"/>
      <c r="Z19" s="213"/>
      <c r="AA19" s="213"/>
      <c r="AB19" s="213"/>
      <c r="AC19" s="213"/>
      <c r="AD19" s="213"/>
      <c r="AE19" s="213"/>
      <c r="AF19" s="213"/>
      <c r="AG19" s="213" t="s">
        <v>114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50">
        <v>3</v>
      </c>
      <c r="B20" s="251" t="s">
        <v>125</v>
      </c>
      <c r="C20" s="261" t="s">
        <v>126</v>
      </c>
      <c r="D20" s="252" t="s">
        <v>109</v>
      </c>
      <c r="E20" s="253">
        <v>238.33</v>
      </c>
      <c r="F20" s="254"/>
      <c r="G20" s="255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3">
        <v>2.2000000000000001E-4</v>
      </c>
      <c r="O20" s="233">
        <f>ROUND(E20*N20,2)</f>
        <v>0.05</v>
      </c>
      <c r="P20" s="233">
        <v>0</v>
      </c>
      <c r="Q20" s="233">
        <f>ROUND(E20*P20,2)</f>
        <v>0</v>
      </c>
      <c r="R20" s="233"/>
      <c r="S20" s="233" t="s">
        <v>110</v>
      </c>
      <c r="T20" s="233" t="s">
        <v>110</v>
      </c>
      <c r="U20" s="233">
        <v>9.5000000000000001E-2</v>
      </c>
      <c r="V20" s="233">
        <f>ROUND(E20*U20,2)</f>
        <v>22.64</v>
      </c>
      <c r="W20" s="233"/>
      <c r="X20" s="233" t="s">
        <v>111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112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50">
        <v>4</v>
      </c>
      <c r="B21" s="251" t="s">
        <v>127</v>
      </c>
      <c r="C21" s="261" t="s">
        <v>128</v>
      </c>
      <c r="D21" s="252" t="s">
        <v>109</v>
      </c>
      <c r="E21" s="253">
        <v>472.99</v>
      </c>
      <c r="F21" s="254"/>
      <c r="G21" s="255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3">
        <v>1.6000000000000001E-4</v>
      </c>
      <c r="O21" s="233">
        <f>ROUND(E21*N21,2)</f>
        <v>0.08</v>
      </c>
      <c r="P21" s="233">
        <v>0</v>
      </c>
      <c r="Q21" s="233">
        <f>ROUND(E21*P21,2)</f>
        <v>0</v>
      </c>
      <c r="R21" s="233"/>
      <c r="S21" s="233" t="s">
        <v>129</v>
      </c>
      <c r="T21" s="233" t="s">
        <v>130</v>
      </c>
      <c r="U21" s="233">
        <v>3.2480000000000002E-2</v>
      </c>
      <c r="V21" s="233">
        <f>ROUND(E21*U21,2)</f>
        <v>15.36</v>
      </c>
      <c r="W21" s="233"/>
      <c r="X21" s="233" t="s">
        <v>111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112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44">
        <v>5</v>
      </c>
      <c r="B22" s="245" t="s">
        <v>131</v>
      </c>
      <c r="C22" s="259" t="s">
        <v>132</v>
      </c>
      <c r="D22" s="246" t="s">
        <v>109</v>
      </c>
      <c r="E22" s="247">
        <v>71.132000000000005</v>
      </c>
      <c r="F22" s="248"/>
      <c r="G22" s="249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0</v>
      </c>
      <c r="Q22" s="233">
        <f>ROUND(E22*P22,2)</f>
        <v>0</v>
      </c>
      <c r="R22" s="233"/>
      <c r="S22" s="233" t="s">
        <v>129</v>
      </c>
      <c r="T22" s="233" t="s">
        <v>130</v>
      </c>
      <c r="U22" s="233">
        <v>0</v>
      </c>
      <c r="V22" s="233">
        <f>ROUND(E22*U22,2)</f>
        <v>0</v>
      </c>
      <c r="W22" s="233"/>
      <c r="X22" s="233" t="s">
        <v>111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112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0"/>
      <c r="B23" s="231"/>
      <c r="C23" s="260" t="s">
        <v>133</v>
      </c>
      <c r="D23" s="235"/>
      <c r="E23" s="236">
        <v>71.132000000000005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3"/>
      <c r="Z23" s="213"/>
      <c r="AA23" s="213"/>
      <c r="AB23" s="213"/>
      <c r="AC23" s="213"/>
      <c r="AD23" s="213"/>
      <c r="AE23" s="213"/>
      <c r="AF23" s="213"/>
      <c r="AG23" s="213" t="s">
        <v>114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1" x14ac:dyDescent="0.2">
      <c r="A24" s="244">
        <v>6</v>
      </c>
      <c r="B24" s="245" t="s">
        <v>134</v>
      </c>
      <c r="C24" s="259" t="s">
        <v>135</v>
      </c>
      <c r="D24" s="246" t="s">
        <v>109</v>
      </c>
      <c r="E24" s="247">
        <v>71.132000000000005</v>
      </c>
      <c r="F24" s="248"/>
      <c r="G24" s="249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3">
        <v>0</v>
      </c>
      <c r="O24" s="233">
        <f>ROUND(E24*N24,2)</f>
        <v>0</v>
      </c>
      <c r="P24" s="233">
        <v>0</v>
      </c>
      <c r="Q24" s="233">
        <f>ROUND(E24*P24,2)</f>
        <v>0</v>
      </c>
      <c r="R24" s="233"/>
      <c r="S24" s="233" t="s">
        <v>129</v>
      </c>
      <c r="T24" s="233" t="s">
        <v>130</v>
      </c>
      <c r="U24" s="233">
        <v>0</v>
      </c>
      <c r="V24" s="233">
        <f>ROUND(E24*U24,2)</f>
        <v>0</v>
      </c>
      <c r="W24" s="233"/>
      <c r="X24" s="233" t="s">
        <v>111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112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30"/>
      <c r="B25" s="231"/>
      <c r="C25" s="260" t="s">
        <v>136</v>
      </c>
      <c r="D25" s="235"/>
      <c r="E25" s="236">
        <v>71.132000000000005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3"/>
      <c r="Z25" s="213"/>
      <c r="AA25" s="213"/>
      <c r="AB25" s="213"/>
      <c r="AC25" s="213"/>
      <c r="AD25" s="213"/>
      <c r="AE25" s="213"/>
      <c r="AF25" s="213"/>
      <c r="AG25" s="213" t="s">
        <v>114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4">
        <v>7</v>
      </c>
      <c r="B26" s="245" t="s">
        <v>137</v>
      </c>
      <c r="C26" s="259" t="s">
        <v>138</v>
      </c>
      <c r="D26" s="246" t="s">
        <v>109</v>
      </c>
      <c r="E26" s="247">
        <v>238.33</v>
      </c>
      <c r="F26" s="248"/>
      <c r="G26" s="249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3">
        <v>5.0000000000000001E-4</v>
      </c>
      <c r="O26" s="233">
        <f>ROUND(E26*N26,2)</f>
        <v>0.12</v>
      </c>
      <c r="P26" s="233">
        <v>0</v>
      </c>
      <c r="Q26" s="233">
        <f>ROUND(E26*P26,2)</f>
        <v>0</v>
      </c>
      <c r="R26" s="233"/>
      <c r="S26" s="233" t="s">
        <v>129</v>
      </c>
      <c r="T26" s="233" t="s">
        <v>110</v>
      </c>
      <c r="U26" s="233">
        <v>0.29178999999999999</v>
      </c>
      <c r="V26" s="233">
        <f>ROUND(E26*U26,2)</f>
        <v>69.540000000000006</v>
      </c>
      <c r="W26" s="233"/>
      <c r="X26" s="233" t="s">
        <v>111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112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30"/>
      <c r="B27" s="231"/>
      <c r="C27" s="260" t="s">
        <v>139</v>
      </c>
      <c r="D27" s="235"/>
      <c r="E27" s="236">
        <v>238.33</v>
      </c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3"/>
      <c r="Z27" s="213"/>
      <c r="AA27" s="213"/>
      <c r="AB27" s="213"/>
      <c r="AC27" s="213"/>
      <c r="AD27" s="213"/>
      <c r="AE27" s="213"/>
      <c r="AF27" s="213"/>
      <c r="AG27" s="213" t="s">
        <v>114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44">
        <v>8</v>
      </c>
      <c r="B28" s="245" t="s">
        <v>140</v>
      </c>
      <c r="C28" s="259" t="s">
        <v>141</v>
      </c>
      <c r="D28" s="246" t="s">
        <v>109</v>
      </c>
      <c r="E28" s="247">
        <v>472.99149999999997</v>
      </c>
      <c r="F28" s="248"/>
      <c r="G28" s="249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3">
        <v>5.77E-3</v>
      </c>
      <c r="O28" s="233">
        <f>ROUND(E28*N28,2)</f>
        <v>2.73</v>
      </c>
      <c r="P28" s="233">
        <v>0</v>
      </c>
      <c r="Q28" s="233">
        <f>ROUND(E28*P28,2)</f>
        <v>0</v>
      </c>
      <c r="R28" s="233"/>
      <c r="S28" s="233" t="s">
        <v>129</v>
      </c>
      <c r="T28" s="233" t="s">
        <v>130</v>
      </c>
      <c r="U28" s="233">
        <v>0.31900000000000001</v>
      </c>
      <c r="V28" s="233">
        <f>ROUND(E28*U28,2)</f>
        <v>150.88</v>
      </c>
      <c r="W28" s="233"/>
      <c r="X28" s="233" t="s">
        <v>111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112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0"/>
      <c r="B29" s="231"/>
      <c r="C29" s="260" t="s">
        <v>122</v>
      </c>
      <c r="D29" s="235"/>
      <c r="E29" s="236">
        <v>57.292499999999997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3"/>
      <c r="Z29" s="213"/>
      <c r="AA29" s="213"/>
      <c r="AB29" s="213"/>
      <c r="AC29" s="213"/>
      <c r="AD29" s="213"/>
      <c r="AE29" s="213"/>
      <c r="AF29" s="213"/>
      <c r="AG29" s="213" t="s">
        <v>114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 x14ac:dyDescent="0.2">
      <c r="A30" s="230"/>
      <c r="B30" s="231"/>
      <c r="C30" s="260" t="s">
        <v>123</v>
      </c>
      <c r="D30" s="235"/>
      <c r="E30" s="236">
        <v>281.62400000000002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3"/>
      <c r="Z30" s="213"/>
      <c r="AA30" s="213"/>
      <c r="AB30" s="213"/>
      <c r="AC30" s="213"/>
      <c r="AD30" s="213"/>
      <c r="AE30" s="213"/>
      <c r="AF30" s="213"/>
      <c r="AG30" s="213" t="s">
        <v>114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 x14ac:dyDescent="0.2">
      <c r="A31" s="230"/>
      <c r="B31" s="231"/>
      <c r="C31" s="260" t="s">
        <v>124</v>
      </c>
      <c r="D31" s="235"/>
      <c r="E31" s="236">
        <v>134.07499999999999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3"/>
      <c r="Z31" s="213"/>
      <c r="AA31" s="213"/>
      <c r="AB31" s="213"/>
      <c r="AC31" s="213"/>
      <c r="AD31" s="213"/>
      <c r="AE31" s="213"/>
      <c r="AF31" s="213"/>
      <c r="AG31" s="213" t="s">
        <v>114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50">
        <v>9</v>
      </c>
      <c r="B32" s="251" t="s">
        <v>142</v>
      </c>
      <c r="C32" s="261" t="s">
        <v>143</v>
      </c>
      <c r="D32" s="252" t="s">
        <v>109</v>
      </c>
      <c r="E32" s="253">
        <v>711.32</v>
      </c>
      <c r="F32" s="254"/>
      <c r="G32" s="255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3">
        <v>8.7000000000000001E-4</v>
      </c>
      <c r="O32" s="233">
        <f>ROUND(E32*N32,2)</f>
        <v>0.62</v>
      </c>
      <c r="P32" s="233">
        <v>0</v>
      </c>
      <c r="Q32" s="233">
        <f>ROUND(E32*P32,2)</f>
        <v>0</v>
      </c>
      <c r="R32" s="233"/>
      <c r="S32" s="233" t="s">
        <v>129</v>
      </c>
      <c r="T32" s="233" t="s">
        <v>130</v>
      </c>
      <c r="U32" s="233">
        <v>0.26500000000000001</v>
      </c>
      <c r="V32" s="233">
        <f>ROUND(E32*U32,2)</f>
        <v>188.5</v>
      </c>
      <c r="W32" s="233"/>
      <c r="X32" s="233" t="s">
        <v>111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112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x14ac:dyDescent="0.2">
      <c r="A33" s="238" t="s">
        <v>105</v>
      </c>
      <c r="B33" s="239" t="s">
        <v>62</v>
      </c>
      <c r="C33" s="258" t="s">
        <v>63</v>
      </c>
      <c r="D33" s="240"/>
      <c r="E33" s="241"/>
      <c r="F33" s="242"/>
      <c r="G33" s="243">
        <f>SUMIF(AG34:AG39,"&lt;&gt;NOR",G34:G39)</f>
        <v>0</v>
      </c>
      <c r="H33" s="237"/>
      <c r="I33" s="237">
        <f>SUM(I34:I39)</f>
        <v>0</v>
      </c>
      <c r="J33" s="237"/>
      <c r="K33" s="237">
        <f>SUM(K34:K39)</f>
        <v>0</v>
      </c>
      <c r="L33" s="237"/>
      <c r="M33" s="237">
        <f>SUM(M34:M39)</f>
        <v>0</v>
      </c>
      <c r="N33" s="237"/>
      <c r="O33" s="237">
        <f>SUM(O34:O39)</f>
        <v>18.22</v>
      </c>
      <c r="P33" s="237"/>
      <c r="Q33" s="237">
        <f>SUM(Q34:Q39)</f>
        <v>0</v>
      </c>
      <c r="R33" s="237"/>
      <c r="S33" s="237"/>
      <c r="T33" s="237"/>
      <c r="U33" s="237"/>
      <c r="V33" s="237">
        <f>SUM(V34:V39)</f>
        <v>47.33</v>
      </c>
      <c r="W33" s="237"/>
      <c r="X33" s="237"/>
      <c r="AG33" t="s">
        <v>106</v>
      </c>
    </row>
    <row r="34" spans="1:60" ht="22.5" outlineLevel="1" x14ac:dyDescent="0.2">
      <c r="A34" s="244">
        <v>10</v>
      </c>
      <c r="B34" s="245" t="s">
        <v>144</v>
      </c>
      <c r="C34" s="259" t="s">
        <v>145</v>
      </c>
      <c r="D34" s="246" t="s">
        <v>109</v>
      </c>
      <c r="E34" s="247">
        <v>9.2799999999999994</v>
      </c>
      <c r="F34" s="248"/>
      <c r="G34" s="249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3">
        <v>3.6400000000000002E-2</v>
      </c>
      <c r="O34" s="233">
        <f>ROUND(E34*N34,2)</f>
        <v>0.34</v>
      </c>
      <c r="P34" s="233">
        <v>0</v>
      </c>
      <c r="Q34" s="233">
        <f>ROUND(E34*P34,2)</f>
        <v>0</v>
      </c>
      <c r="R34" s="233"/>
      <c r="S34" s="233" t="s">
        <v>110</v>
      </c>
      <c r="T34" s="233" t="s">
        <v>110</v>
      </c>
      <c r="U34" s="233">
        <v>0.52700000000000002</v>
      </c>
      <c r="V34" s="233">
        <f>ROUND(E34*U34,2)</f>
        <v>4.8899999999999997</v>
      </c>
      <c r="W34" s="233"/>
      <c r="X34" s="233" t="s">
        <v>111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112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0"/>
      <c r="B35" s="231"/>
      <c r="C35" s="260" t="s">
        <v>146</v>
      </c>
      <c r="D35" s="235"/>
      <c r="E35" s="236">
        <v>9.2799999999999994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3"/>
      <c r="Z35" s="213"/>
      <c r="AA35" s="213"/>
      <c r="AB35" s="213"/>
      <c r="AC35" s="213"/>
      <c r="AD35" s="213"/>
      <c r="AE35" s="213"/>
      <c r="AF35" s="213"/>
      <c r="AG35" s="213" t="s">
        <v>114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4">
        <v>11</v>
      </c>
      <c r="B36" s="245" t="s">
        <v>147</v>
      </c>
      <c r="C36" s="259" t="s">
        <v>148</v>
      </c>
      <c r="D36" s="246" t="s">
        <v>109</v>
      </c>
      <c r="E36" s="247">
        <v>9.2799999999999994</v>
      </c>
      <c r="F36" s="248"/>
      <c r="G36" s="249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3">
        <v>0</v>
      </c>
      <c r="O36" s="233">
        <f>ROUND(E36*N36,2)</f>
        <v>0</v>
      </c>
      <c r="P36" s="233">
        <v>0</v>
      </c>
      <c r="Q36" s="233">
        <f>ROUND(E36*P36,2)</f>
        <v>0</v>
      </c>
      <c r="R36" s="233"/>
      <c r="S36" s="233" t="s">
        <v>110</v>
      </c>
      <c r="T36" s="233" t="s">
        <v>110</v>
      </c>
      <c r="U36" s="233">
        <v>0.32</v>
      </c>
      <c r="V36" s="233">
        <f>ROUND(E36*U36,2)</f>
        <v>2.97</v>
      </c>
      <c r="W36" s="233"/>
      <c r="X36" s="233" t="s">
        <v>111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112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30"/>
      <c r="B37" s="231"/>
      <c r="C37" s="260" t="s">
        <v>146</v>
      </c>
      <c r="D37" s="235"/>
      <c r="E37" s="236">
        <v>9.2799999999999994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3"/>
      <c r="Z37" s="213"/>
      <c r="AA37" s="213"/>
      <c r="AB37" s="213"/>
      <c r="AC37" s="213"/>
      <c r="AD37" s="213"/>
      <c r="AE37" s="213"/>
      <c r="AF37" s="213"/>
      <c r="AG37" s="213" t="s">
        <v>114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4">
        <v>12</v>
      </c>
      <c r="B38" s="245" t="s">
        <v>149</v>
      </c>
      <c r="C38" s="259" t="s">
        <v>150</v>
      </c>
      <c r="D38" s="246" t="s">
        <v>109</v>
      </c>
      <c r="E38" s="247">
        <v>74.48</v>
      </c>
      <c r="F38" s="248"/>
      <c r="G38" s="249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3">
        <v>0.24</v>
      </c>
      <c r="O38" s="233">
        <f>ROUND(E38*N38,2)</f>
        <v>17.88</v>
      </c>
      <c r="P38" s="233">
        <v>0</v>
      </c>
      <c r="Q38" s="233">
        <f>ROUND(E38*P38,2)</f>
        <v>0</v>
      </c>
      <c r="R38" s="233"/>
      <c r="S38" s="233" t="s">
        <v>129</v>
      </c>
      <c r="T38" s="233" t="s">
        <v>130</v>
      </c>
      <c r="U38" s="233">
        <v>0.53</v>
      </c>
      <c r="V38" s="233">
        <f>ROUND(E38*U38,2)</f>
        <v>39.47</v>
      </c>
      <c r="W38" s="233"/>
      <c r="X38" s="233" t="s">
        <v>111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112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30"/>
      <c r="B39" s="231"/>
      <c r="C39" s="260" t="s">
        <v>151</v>
      </c>
      <c r="D39" s="235"/>
      <c r="E39" s="236">
        <v>74.48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3"/>
      <c r="Z39" s="213"/>
      <c r="AA39" s="213"/>
      <c r="AB39" s="213"/>
      <c r="AC39" s="213"/>
      <c r="AD39" s="213"/>
      <c r="AE39" s="213"/>
      <c r="AF39" s="213"/>
      <c r="AG39" s="213" t="s">
        <v>114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x14ac:dyDescent="0.2">
      <c r="A40" s="238" t="s">
        <v>105</v>
      </c>
      <c r="B40" s="239" t="s">
        <v>64</v>
      </c>
      <c r="C40" s="258" t="s">
        <v>65</v>
      </c>
      <c r="D40" s="240"/>
      <c r="E40" s="241"/>
      <c r="F40" s="242"/>
      <c r="G40" s="243">
        <f>SUMIF(AG41:AG48,"&lt;&gt;NOR",G41:G48)</f>
        <v>0</v>
      </c>
      <c r="H40" s="237"/>
      <c r="I40" s="237">
        <f>SUM(I41:I48)</f>
        <v>0</v>
      </c>
      <c r="J40" s="237"/>
      <c r="K40" s="237">
        <f>SUM(K41:K48)</f>
        <v>0</v>
      </c>
      <c r="L40" s="237"/>
      <c r="M40" s="237">
        <f>SUM(M41:M48)</f>
        <v>0</v>
      </c>
      <c r="N40" s="237"/>
      <c r="O40" s="237">
        <f>SUM(O41:O48)</f>
        <v>36.449999999999996</v>
      </c>
      <c r="P40" s="237"/>
      <c r="Q40" s="237">
        <f>SUM(Q41:Q48)</f>
        <v>0</v>
      </c>
      <c r="R40" s="237"/>
      <c r="S40" s="237"/>
      <c r="T40" s="237"/>
      <c r="U40" s="237"/>
      <c r="V40" s="237">
        <f>SUM(V41:V48)</f>
        <v>253.49999999999997</v>
      </c>
      <c r="W40" s="237"/>
      <c r="X40" s="237"/>
      <c r="AG40" t="s">
        <v>106</v>
      </c>
    </row>
    <row r="41" spans="1:60" outlineLevel="1" x14ac:dyDescent="0.2">
      <c r="A41" s="244">
        <v>13</v>
      </c>
      <c r="B41" s="245" t="s">
        <v>152</v>
      </c>
      <c r="C41" s="259" t="s">
        <v>153</v>
      </c>
      <c r="D41" s="246" t="s">
        <v>109</v>
      </c>
      <c r="E41" s="247">
        <v>717.5</v>
      </c>
      <c r="F41" s="248"/>
      <c r="G41" s="249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3">
        <v>2.426E-2</v>
      </c>
      <c r="O41" s="233">
        <f>ROUND(E41*N41,2)</f>
        <v>17.41</v>
      </c>
      <c r="P41" s="233">
        <v>0</v>
      </c>
      <c r="Q41" s="233">
        <f>ROUND(E41*P41,2)</f>
        <v>0</v>
      </c>
      <c r="R41" s="233"/>
      <c r="S41" s="233" t="s">
        <v>110</v>
      </c>
      <c r="T41" s="233" t="s">
        <v>110</v>
      </c>
      <c r="U41" s="233">
        <v>0.155</v>
      </c>
      <c r="V41" s="233">
        <f>ROUND(E41*U41,2)</f>
        <v>111.21</v>
      </c>
      <c r="W41" s="233"/>
      <c r="X41" s="233" t="s">
        <v>111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112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30"/>
      <c r="B42" s="231"/>
      <c r="C42" s="260" t="s">
        <v>154</v>
      </c>
      <c r="D42" s="235"/>
      <c r="E42" s="236">
        <v>717.5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3"/>
      <c r="Z42" s="213"/>
      <c r="AA42" s="213"/>
      <c r="AB42" s="213"/>
      <c r="AC42" s="213"/>
      <c r="AD42" s="213"/>
      <c r="AE42" s="213"/>
      <c r="AF42" s="213"/>
      <c r="AG42" s="213" t="s">
        <v>114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4">
        <v>14</v>
      </c>
      <c r="B43" s="245" t="s">
        <v>155</v>
      </c>
      <c r="C43" s="259" t="s">
        <v>156</v>
      </c>
      <c r="D43" s="246" t="s">
        <v>109</v>
      </c>
      <c r="E43" s="247">
        <v>1435</v>
      </c>
      <c r="F43" s="248"/>
      <c r="G43" s="249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3">
        <v>1.09E-3</v>
      </c>
      <c r="O43" s="233">
        <f>ROUND(E43*N43,2)</f>
        <v>1.56</v>
      </c>
      <c r="P43" s="233">
        <v>0</v>
      </c>
      <c r="Q43" s="233">
        <f>ROUND(E43*P43,2)</f>
        <v>0</v>
      </c>
      <c r="R43" s="233"/>
      <c r="S43" s="233" t="s">
        <v>110</v>
      </c>
      <c r="T43" s="233" t="s">
        <v>110</v>
      </c>
      <c r="U43" s="233">
        <v>7.0000000000000001E-3</v>
      </c>
      <c r="V43" s="233">
        <f>ROUND(E43*U43,2)</f>
        <v>10.050000000000001</v>
      </c>
      <c r="W43" s="233"/>
      <c r="X43" s="233" t="s">
        <v>111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112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0"/>
      <c r="B44" s="231"/>
      <c r="C44" s="260" t="s">
        <v>157</v>
      </c>
      <c r="D44" s="235"/>
      <c r="E44" s="236">
        <v>1435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3"/>
      <c r="Z44" s="213"/>
      <c r="AA44" s="213"/>
      <c r="AB44" s="213"/>
      <c r="AC44" s="213"/>
      <c r="AD44" s="213"/>
      <c r="AE44" s="213"/>
      <c r="AF44" s="213"/>
      <c r="AG44" s="213" t="s">
        <v>114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50">
        <v>15</v>
      </c>
      <c r="B45" s="251" t="s">
        <v>158</v>
      </c>
      <c r="C45" s="261" t="s">
        <v>159</v>
      </c>
      <c r="D45" s="252" t="s">
        <v>109</v>
      </c>
      <c r="E45" s="253">
        <v>717.5</v>
      </c>
      <c r="F45" s="254"/>
      <c r="G45" s="255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3">
        <v>2.426E-2</v>
      </c>
      <c r="O45" s="233">
        <f>ROUND(E45*N45,2)</f>
        <v>17.41</v>
      </c>
      <c r="P45" s="233">
        <v>0</v>
      </c>
      <c r="Q45" s="233">
        <f>ROUND(E45*P45,2)</f>
        <v>0</v>
      </c>
      <c r="R45" s="233"/>
      <c r="S45" s="233" t="s">
        <v>110</v>
      </c>
      <c r="T45" s="233" t="s">
        <v>110</v>
      </c>
      <c r="U45" s="233">
        <v>0.13600000000000001</v>
      </c>
      <c r="V45" s="233">
        <f>ROUND(E45*U45,2)</f>
        <v>97.58</v>
      </c>
      <c r="W45" s="233"/>
      <c r="X45" s="233" t="s">
        <v>111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112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50">
        <v>16</v>
      </c>
      <c r="B46" s="251" t="s">
        <v>160</v>
      </c>
      <c r="C46" s="261" t="s">
        <v>161</v>
      </c>
      <c r="D46" s="252" t="s">
        <v>109</v>
      </c>
      <c r="E46" s="253">
        <v>717.5</v>
      </c>
      <c r="F46" s="254"/>
      <c r="G46" s="255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3">
        <v>0</v>
      </c>
      <c r="O46" s="233">
        <f>ROUND(E46*N46,2)</f>
        <v>0</v>
      </c>
      <c r="P46" s="233">
        <v>0</v>
      </c>
      <c r="Q46" s="233">
        <f>ROUND(E46*P46,2)</f>
        <v>0</v>
      </c>
      <c r="R46" s="233"/>
      <c r="S46" s="233" t="s">
        <v>110</v>
      </c>
      <c r="T46" s="233" t="s">
        <v>110</v>
      </c>
      <c r="U46" s="233">
        <v>3.0300000000000001E-2</v>
      </c>
      <c r="V46" s="233">
        <f>ROUND(E46*U46,2)</f>
        <v>21.74</v>
      </c>
      <c r="W46" s="233"/>
      <c r="X46" s="233" t="s">
        <v>111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112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50">
        <v>17</v>
      </c>
      <c r="B47" s="251" t="s">
        <v>162</v>
      </c>
      <c r="C47" s="261" t="s">
        <v>163</v>
      </c>
      <c r="D47" s="252" t="s">
        <v>109</v>
      </c>
      <c r="E47" s="253">
        <v>1435</v>
      </c>
      <c r="F47" s="254"/>
      <c r="G47" s="255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3">
        <v>5.0000000000000002E-5</v>
      </c>
      <c r="O47" s="233">
        <f>ROUND(E47*N47,2)</f>
        <v>7.0000000000000007E-2</v>
      </c>
      <c r="P47" s="233">
        <v>0</v>
      </c>
      <c r="Q47" s="233">
        <f>ROUND(E47*P47,2)</f>
        <v>0</v>
      </c>
      <c r="R47" s="233"/>
      <c r="S47" s="233" t="s">
        <v>110</v>
      </c>
      <c r="T47" s="233" t="s">
        <v>110</v>
      </c>
      <c r="U47" s="233">
        <v>0</v>
      </c>
      <c r="V47" s="233">
        <f>ROUND(E47*U47,2)</f>
        <v>0</v>
      </c>
      <c r="W47" s="233"/>
      <c r="X47" s="233" t="s">
        <v>111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112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50">
        <v>18</v>
      </c>
      <c r="B48" s="251" t="s">
        <v>164</v>
      </c>
      <c r="C48" s="261" t="s">
        <v>165</v>
      </c>
      <c r="D48" s="252" t="s">
        <v>109</v>
      </c>
      <c r="E48" s="253">
        <v>717.5</v>
      </c>
      <c r="F48" s="254"/>
      <c r="G48" s="255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3">
        <v>0</v>
      </c>
      <c r="O48" s="233">
        <f>ROUND(E48*N48,2)</f>
        <v>0</v>
      </c>
      <c r="P48" s="233">
        <v>0</v>
      </c>
      <c r="Q48" s="233">
        <f>ROUND(E48*P48,2)</f>
        <v>0</v>
      </c>
      <c r="R48" s="233"/>
      <c r="S48" s="233" t="s">
        <v>110</v>
      </c>
      <c r="T48" s="233" t="s">
        <v>110</v>
      </c>
      <c r="U48" s="233">
        <v>1.7999999999999999E-2</v>
      </c>
      <c r="V48" s="233">
        <f>ROUND(E48*U48,2)</f>
        <v>12.92</v>
      </c>
      <c r="W48" s="233"/>
      <c r="X48" s="233" t="s">
        <v>111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112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x14ac:dyDescent="0.2">
      <c r="A49" s="238" t="s">
        <v>105</v>
      </c>
      <c r="B49" s="239" t="s">
        <v>66</v>
      </c>
      <c r="C49" s="258" t="s">
        <v>67</v>
      </c>
      <c r="D49" s="240"/>
      <c r="E49" s="241"/>
      <c r="F49" s="242"/>
      <c r="G49" s="243">
        <f>SUMIF(AG50:AG64,"&lt;&gt;NOR",G50:G64)</f>
        <v>0</v>
      </c>
      <c r="H49" s="237"/>
      <c r="I49" s="237">
        <f>SUM(I50:I64)</f>
        <v>0</v>
      </c>
      <c r="J49" s="237"/>
      <c r="K49" s="237">
        <f>SUM(K50:K64)</f>
        <v>0</v>
      </c>
      <c r="L49" s="237"/>
      <c r="M49" s="237">
        <f>SUM(M50:M64)</f>
        <v>0</v>
      </c>
      <c r="N49" s="237"/>
      <c r="O49" s="237">
        <f>SUM(O50:O64)</f>
        <v>0.01</v>
      </c>
      <c r="P49" s="237"/>
      <c r="Q49" s="237">
        <f>SUM(Q50:Q64)</f>
        <v>21.67</v>
      </c>
      <c r="R49" s="237"/>
      <c r="S49" s="237"/>
      <c r="T49" s="237"/>
      <c r="U49" s="237"/>
      <c r="V49" s="237">
        <f>SUM(V50:V64)</f>
        <v>741.75999999999976</v>
      </c>
      <c r="W49" s="237"/>
      <c r="X49" s="237"/>
      <c r="AG49" t="s">
        <v>106</v>
      </c>
    </row>
    <row r="50" spans="1:60" ht="33.75" outlineLevel="1" x14ac:dyDescent="0.2">
      <c r="A50" s="250">
        <v>19</v>
      </c>
      <c r="B50" s="251" t="s">
        <v>166</v>
      </c>
      <c r="C50" s="261" t="s">
        <v>167</v>
      </c>
      <c r="D50" s="252" t="s">
        <v>109</v>
      </c>
      <c r="E50" s="253">
        <v>711</v>
      </c>
      <c r="F50" s="254"/>
      <c r="G50" s="255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3">
        <v>2.0000000000000002E-5</v>
      </c>
      <c r="O50" s="233">
        <f>ROUND(E50*N50,2)</f>
        <v>0.01</v>
      </c>
      <c r="P50" s="233">
        <v>0</v>
      </c>
      <c r="Q50" s="233">
        <f>ROUND(E50*P50,2)</f>
        <v>0</v>
      </c>
      <c r="R50" s="233"/>
      <c r="S50" s="233" t="s">
        <v>110</v>
      </c>
      <c r="T50" s="233" t="s">
        <v>110</v>
      </c>
      <c r="U50" s="233">
        <v>0.32</v>
      </c>
      <c r="V50" s="233">
        <f>ROUND(E50*U50,2)</f>
        <v>227.52</v>
      </c>
      <c r="W50" s="233"/>
      <c r="X50" s="233" t="s">
        <v>111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112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4">
        <v>20</v>
      </c>
      <c r="B51" s="245" t="s">
        <v>168</v>
      </c>
      <c r="C51" s="259" t="s">
        <v>169</v>
      </c>
      <c r="D51" s="246" t="s">
        <v>109</v>
      </c>
      <c r="E51" s="247">
        <v>711.32</v>
      </c>
      <c r="F51" s="248"/>
      <c r="G51" s="249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3">
        <v>0</v>
      </c>
      <c r="O51" s="233">
        <f>ROUND(E51*N51,2)</f>
        <v>0</v>
      </c>
      <c r="P51" s="233">
        <v>0</v>
      </c>
      <c r="Q51" s="233">
        <f>ROUND(E51*P51,2)</f>
        <v>0</v>
      </c>
      <c r="R51" s="233"/>
      <c r="S51" s="233" t="s">
        <v>110</v>
      </c>
      <c r="T51" s="233" t="s">
        <v>110</v>
      </c>
      <c r="U51" s="233">
        <v>0.52600000000000002</v>
      </c>
      <c r="V51" s="233">
        <f>ROUND(E51*U51,2)</f>
        <v>374.15</v>
      </c>
      <c r="W51" s="233"/>
      <c r="X51" s="233" t="s">
        <v>111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112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30"/>
      <c r="B52" s="231"/>
      <c r="C52" s="260" t="s">
        <v>170</v>
      </c>
      <c r="D52" s="235"/>
      <c r="E52" s="236">
        <v>711.32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3"/>
      <c r="Z52" s="213"/>
      <c r="AA52" s="213"/>
      <c r="AB52" s="213"/>
      <c r="AC52" s="213"/>
      <c r="AD52" s="213"/>
      <c r="AE52" s="213"/>
      <c r="AF52" s="213"/>
      <c r="AG52" s="213" t="s">
        <v>114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 x14ac:dyDescent="0.2">
      <c r="A53" s="244">
        <v>21</v>
      </c>
      <c r="B53" s="245" t="s">
        <v>171</v>
      </c>
      <c r="C53" s="259" t="s">
        <v>172</v>
      </c>
      <c r="D53" s="246" t="s">
        <v>109</v>
      </c>
      <c r="E53" s="247">
        <v>74.48</v>
      </c>
      <c r="F53" s="248"/>
      <c r="G53" s="249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3">
        <v>0</v>
      </c>
      <c r="O53" s="233">
        <f>ROUND(E53*N53,2)</f>
        <v>0</v>
      </c>
      <c r="P53" s="233">
        <v>7.0000000000000007E-2</v>
      </c>
      <c r="Q53" s="233">
        <f>ROUND(E53*P53,2)</f>
        <v>5.21</v>
      </c>
      <c r="R53" s="233"/>
      <c r="S53" s="233" t="s">
        <v>110</v>
      </c>
      <c r="T53" s="233" t="s">
        <v>110</v>
      </c>
      <c r="U53" s="233">
        <v>0.15</v>
      </c>
      <c r="V53" s="233">
        <f>ROUND(E53*U53,2)</f>
        <v>11.17</v>
      </c>
      <c r="W53" s="233"/>
      <c r="X53" s="233" t="s">
        <v>111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173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30"/>
      <c r="B54" s="231"/>
      <c r="C54" s="260" t="s">
        <v>151</v>
      </c>
      <c r="D54" s="235"/>
      <c r="E54" s="236">
        <v>74.48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3"/>
      <c r="Z54" s="213"/>
      <c r="AA54" s="213"/>
      <c r="AB54" s="213"/>
      <c r="AC54" s="213"/>
      <c r="AD54" s="213"/>
      <c r="AE54" s="213"/>
      <c r="AF54" s="213"/>
      <c r="AG54" s="213" t="s">
        <v>114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4">
        <v>22</v>
      </c>
      <c r="B55" s="245" t="s">
        <v>174</v>
      </c>
      <c r="C55" s="259" t="s">
        <v>175</v>
      </c>
      <c r="D55" s="246" t="s">
        <v>176</v>
      </c>
      <c r="E55" s="247">
        <v>97.1</v>
      </c>
      <c r="F55" s="248"/>
      <c r="G55" s="249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3">
        <v>0</v>
      </c>
      <c r="O55" s="233">
        <f>ROUND(E55*N55,2)</f>
        <v>0</v>
      </c>
      <c r="P55" s="233">
        <v>3.6999999999999998E-2</v>
      </c>
      <c r="Q55" s="233">
        <f>ROUND(E55*P55,2)</f>
        <v>3.59</v>
      </c>
      <c r="R55" s="233"/>
      <c r="S55" s="233" t="s">
        <v>110</v>
      </c>
      <c r="T55" s="233" t="s">
        <v>110</v>
      </c>
      <c r="U55" s="233">
        <v>0.55000000000000004</v>
      </c>
      <c r="V55" s="233">
        <f>ROUND(E55*U55,2)</f>
        <v>53.41</v>
      </c>
      <c r="W55" s="233"/>
      <c r="X55" s="233" t="s">
        <v>111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112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30"/>
      <c r="B56" s="231"/>
      <c r="C56" s="260" t="s">
        <v>177</v>
      </c>
      <c r="D56" s="235"/>
      <c r="E56" s="236">
        <v>97.1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3"/>
      <c r="Z56" s="213"/>
      <c r="AA56" s="213"/>
      <c r="AB56" s="213"/>
      <c r="AC56" s="213"/>
      <c r="AD56" s="213"/>
      <c r="AE56" s="213"/>
      <c r="AF56" s="213"/>
      <c r="AG56" s="213" t="s">
        <v>114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4">
        <v>23</v>
      </c>
      <c r="B57" s="245" t="s">
        <v>178</v>
      </c>
      <c r="C57" s="259" t="s">
        <v>179</v>
      </c>
      <c r="D57" s="246" t="s">
        <v>109</v>
      </c>
      <c r="E57" s="247">
        <v>23.6495</v>
      </c>
      <c r="F57" s="248"/>
      <c r="G57" s="249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3">
        <v>0</v>
      </c>
      <c r="O57" s="233">
        <f>ROUND(E57*N57,2)</f>
        <v>0</v>
      </c>
      <c r="P57" s="233">
        <v>5.8999999999999997E-2</v>
      </c>
      <c r="Q57" s="233">
        <f>ROUND(E57*P57,2)</f>
        <v>1.4</v>
      </c>
      <c r="R57" s="233"/>
      <c r="S57" s="233" t="s">
        <v>110</v>
      </c>
      <c r="T57" s="233" t="s">
        <v>110</v>
      </c>
      <c r="U57" s="233">
        <v>0.2</v>
      </c>
      <c r="V57" s="233">
        <f>ROUND(E57*U57,2)</f>
        <v>4.7300000000000004</v>
      </c>
      <c r="W57" s="233"/>
      <c r="X57" s="233" t="s">
        <v>111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112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22.5" outlineLevel="1" x14ac:dyDescent="0.2">
      <c r="A58" s="230"/>
      <c r="B58" s="231"/>
      <c r="C58" s="260" t="s">
        <v>180</v>
      </c>
      <c r="D58" s="235"/>
      <c r="E58" s="236">
        <v>23.6495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3"/>
      <c r="Z58" s="213"/>
      <c r="AA58" s="213"/>
      <c r="AB58" s="213"/>
      <c r="AC58" s="213"/>
      <c r="AD58" s="213"/>
      <c r="AE58" s="213"/>
      <c r="AF58" s="213"/>
      <c r="AG58" s="213" t="s">
        <v>114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4">
        <v>24</v>
      </c>
      <c r="B59" s="245" t="s">
        <v>181</v>
      </c>
      <c r="C59" s="259" t="s">
        <v>182</v>
      </c>
      <c r="D59" s="246" t="s">
        <v>183</v>
      </c>
      <c r="E59" s="247">
        <v>5.2135999999999996</v>
      </c>
      <c r="F59" s="248"/>
      <c r="G59" s="249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33">
        <v>0</v>
      </c>
      <c r="O59" s="233">
        <f>ROUND(E59*N59,2)</f>
        <v>0</v>
      </c>
      <c r="P59" s="233">
        <v>2.2000000000000002</v>
      </c>
      <c r="Q59" s="233">
        <f>ROUND(E59*P59,2)</f>
        <v>11.47</v>
      </c>
      <c r="R59" s="233"/>
      <c r="S59" s="233" t="s">
        <v>110</v>
      </c>
      <c r="T59" s="233" t="s">
        <v>110</v>
      </c>
      <c r="U59" s="233">
        <v>7.2</v>
      </c>
      <c r="V59" s="233">
        <f>ROUND(E59*U59,2)</f>
        <v>37.54</v>
      </c>
      <c r="W59" s="233"/>
      <c r="X59" s="233" t="s">
        <v>111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173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30"/>
      <c r="B60" s="231"/>
      <c r="C60" s="260" t="s">
        <v>184</v>
      </c>
      <c r="D60" s="235"/>
      <c r="E60" s="236">
        <v>5.2135999999999996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3"/>
      <c r="Z60" s="213"/>
      <c r="AA60" s="213"/>
      <c r="AB60" s="213"/>
      <c r="AC60" s="213"/>
      <c r="AD60" s="213"/>
      <c r="AE60" s="213"/>
      <c r="AF60" s="213"/>
      <c r="AG60" s="213" t="s">
        <v>114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50">
        <v>25</v>
      </c>
      <c r="B61" s="251" t="s">
        <v>185</v>
      </c>
      <c r="C61" s="261" t="s">
        <v>186</v>
      </c>
      <c r="D61" s="252" t="s">
        <v>187</v>
      </c>
      <c r="E61" s="253">
        <v>21.67154</v>
      </c>
      <c r="F61" s="254"/>
      <c r="G61" s="255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3">
        <v>0</v>
      </c>
      <c r="O61" s="233">
        <f>ROUND(E61*N61,2)</f>
        <v>0</v>
      </c>
      <c r="P61" s="233">
        <v>0</v>
      </c>
      <c r="Q61" s="233">
        <f>ROUND(E61*P61,2)</f>
        <v>0</v>
      </c>
      <c r="R61" s="233"/>
      <c r="S61" s="233" t="s">
        <v>110</v>
      </c>
      <c r="T61" s="233" t="s">
        <v>110</v>
      </c>
      <c r="U61" s="233">
        <v>0.55000000000000004</v>
      </c>
      <c r="V61" s="233">
        <f>ROUND(E61*U61,2)</f>
        <v>11.92</v>
      </c>
      <c r="W61" s="233"/>
      <c r="X61" s="233" t="s">
        <v>188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189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50">
        <v>26</v>
      </c>
      <c r="B62" s="251" t="s">
        <v>190</v>
      </c>
      <c r="C62" s="261" t="s">
        <v>191</v>
      </c>
      <c r="D62" s="252" t="s">
        <v>187</v>
      </c>
      <c r="E62" s="253">
        <v>21.67154</v>
      </c>
      <c r="F62" s="254"/>
      <c r="G62" s="255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3">
        <v>0</v>
      </c>
      <c r="O62" s="233">
        <f>ROUND(E62*N62,2)</f>
        <v>0</v>
      </c>
      <c r="P62" s="233">
        <v>0</v>
      </c>
      <c r="Q62" s="233">
        <f>ROUND(E62*P62,2)</f>
        <v>0</v>
      </c>
      <c r="R62" s="233"/>
      <c r="S62" s="233" t="s">
        <v>110</v>
      </c>
      <c r="T62" s="233" t="s">
        <v>110</v>
      </c>
      <c r="U62" s="233">
        <v>0.94199999999999995</v>
      </c>
      <c r="V62" s="233">
        <f>ROUND(E62*U62,2)</f>
        <v>20.41</v>
      </c>
      <c r="W62" s="233"/>
      <c r="X62" s="233" t="s">
        <v>188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189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50">
        <v>27</v>
      </c>
      <c r="B63" s="251" t="s">
        <v>192</v>
      </c>
      <c r="C63" s="261" t="s">
        <v>193</v>
      </c>
      <c r="D63" s="252" t="s">
        <v>187</v>
      </c>
      <c r="E63" s="253">
        <v>21.67154</v>
      </c>
      <c r="F63" s="254"/>
      <c r="G63" s="255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3">
        <v>0</v>
      </c>
      <c r="O63" s="233">
        <f>ROUND(E63*N63,2)</f>
        <v>0</v>
      </c>
      <c r="P63" s="233">
        <v>0</v>
      </c>
      <c r="Q63" s="233">
        <f>ROUND(E63*P63,2)</f>
        <v>0</v>
      </c>
      <c r="R63" s="233"/>
      <c r="S63" s="233" t="s">
        <v>110</v>
      </c>
      <c r="T63" s="233" t="s">
        <v>110</v>
      </c>
      <c r="U63" s="233">
        <v>4.2000000000000003E-2</v>
      </c>
      <c r="V63" s="233">
        <f>ROUND(E63*U63,2)</f>
        <v>0.91</v>
      </c>
      <c r="W63" s="233"/>
      <c r="X63" s="233" t="s">
        <v>188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189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50">
        <v>28</v>
      </c>
      <c r="B64" s="251" t="s">
        <v>194</v>
      </c>
      <c r="C64" s="261" t="s">
        <v>195</v>
      </c>
      <c r="D64" s="252" t="s">
        <v>187</v>
      </c>
      <c r="E64" s="253">
        <v>21.67154</v>
      </c>
      <c r="F64" s="254"/>
      <c r="G64" s="255">
        <f>ROUND(E64*F64,2)</f>
        <v>0</v>
      </c>
      <c r="H64" s="234"/>
      <c r="I64" s="233">
        <f>ROUND(E64*H64,2)</f>
        <v>0</v>
      </c>
      <c r="J64" s="234"/>
      <c r="K64" s="233">
        <f>ROUND(E64*J64,2)</f>
        <v>0</v>
      </c>
      <c r="L64" s="233">
        <v>21</v>
      </c>
      <c r="M64" s="233">
        <f>G64*(1+L64/100)</f>
        <v>0</v>
      </c>
      <c r="N64" s="233">
        <v>0</v>
      </c>
      <c r="O64" s="233">
        <f>ROUND(E64*N64,2)</f>
        <v>0</v>
      </c>
      <c r="P64" s="233">
        <v>0</v>
      </c>
      <c r="Q64" s="233">
        <f>ROUND(E64*P64,2)</f>
        <v>0</v>
      </c>
      <c r="R64" s="233"/>
      <c r="S64" s="233" t="s">
        <v>196</v>
      </c>
      <c r="T64" s="233" t="s">
        <v>196</v>
      </c>
      <c r="U64" s="233">
        <v>0</v>
      </c>
      <c r="V64" s="233">
        <f>ROUND(E64*U64,2)</f>
        <v>0</v>
      </c>
      <c r="W64" s="233"/>
      <c r="X64" s="233" t="s">
        <v>188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189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x14ac:dyDescent="0.2">
      <c r="A65" s="238" t="s">
        <v>105</v>
      </c>
      <c r="B65" s="239" t="s">
        <v>68</v>
      </c>
      <c r="C65" s="258" t="s">
        <v>69</v>
      </c>
      <c r="D65" s="240"/>
      <c r="E65" s="241"/>
      <c r="F65" s="242"/>
      <c r="G65" s="243">
        <f>SUMIF(AG66:AG66,"&lt;&gt;NOR",G66:G66)</f>
        <v>0</v>
      </c>
      <c r="H65" s="237"/>
      <c r="I65" s="237">
        <f>SUM(I66:I66)</f>
        <v>0</v>
      </c>
      <c r="J65" s="237"/>
      <c r="K65" s="237">
        <f>SUM(K66:K66)</f>
        <v>0</v>
      </c>
      <c r="L65" s="237"/>
      <c r="M65" s="237">
        <f>SUM(M66:M66)</f>
        <v>0</v>
      </c>
      <c r="N65" s="237"/>
      <c r="O65" s="237">
        <f>SUM(O66:O66)</f>
        <v>0</v>
      </c>
      <c r="P65" s="237"/>
      <c r="Q65" s="237">
        <f>SUM(Q66:Q66)</f>
        <v>0</v>
      </c>
      <c r="R65" s="237"/>
      <c r="S65" s="237"/>
      <c r="T65" s="237"/>
      <c r="U65" s="237"/>
      <c r="V65" s="237">
        <f>SUM(V66:V66)</f>
        <v>112.43</v>
      </c>
      <c r="W65" s="237"/>
      <c r="X65" s="237"/>
      <c r="AG65" t="s">
        <v>106</v>
      </c>
    </row>
    <row r="66" spans="1:60" outlineLevel="1" x14ac:dyDescent="0.2">
      <c r="A66" s="250">
        <v>29</v>
      </c>
      <c r="B66" s="251" t="s">
        <v>197</v>
      </c>
      <c r="C66" s="261" t="s">
        <v>198</v>
      </c>
      <c r="D66" s="252" t="s">
        <v>187</v>
      </c>
      <c r="E66" s="253">
        <v>59.423360000000002</v>
      </c>
      <c r="F66" s="254"/>
      <c r="G66" s="255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21</v>
      </c>
      <c r="M66" s="233">
        <f>G66*(1+L66/100)</f>
        <v>0</v>
      </c>
      <c r="N66" s="233">
        <v>0</v>
      </c>
      <c r="O66" s="233">
        <f>ROUND(E66*N66,2)</f>
        <v>0</v>
      </c>
      <c r="P66" s="233">
        <v>0</v>
      </c>
      <c r="Q66" s="233">
        <f>ROUND(E66*P66,2)</f>
        <v>0</v>
      </c>
      <c r="R66" s="233"/>
      <c r="S66" s="233" t="s">
        <v>110</v>
      </c>
      <c r="T66" s="233" t="s">
        <v>110</v>
      </c>
      <c r="U66" s="233">
        <v>1.8919999999999999</v>
      </c>
      <c r="V66" s="233">
        <f>ROUND(E66*U66,2)</f>
        <v>112.43</v>
      </c>
      <c r="W66" s="233"/>
      <c r="X66" s="233" t="s">
        <v>199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200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x14ac:dyDescent="0.2">
      <c r="A67" s="238" t="s">
        <v>105</v>
      </c>
      <c r="B67" s="239" t="s">
        <v>70</v>
      </c>
      <c r="C67" s="258" t="s">
        <v>71</v>
      </c>
      <c r="D67" s="240"/>
      <c r="E67" s="241"/>
      <c r="F67" s="242"/>
      <c r="G67" s="243">
        <f>SUMIF(AG68:AG84,"&lt;&gt;NOR",G68:G84)</f>
        <v>0</v>
      </c>
      <c r="H67" s="237"/>
      <c r="I67" s="237">
        <f>SUM(I68:I84)</f>
        <v>0</v>
      </c>
      <c r="J67" s="237"/>
      <c r="K67" s="237">
        <f>SUM(K68:K84)</f>
        <v>0</v>
      </c>
      <c r="L67" s="237"/>
      <c r="M67" s="237">
        <f>SUM(M68:M84)</f>
        <v>0</v>
      </c>
      <c r="N67" s="237"/>
      <c r="O67" s="237">
        <f>SUM(O68:O84)</f>
        <v>0.57999999999999996</v>
      </c>
      <c r="P67" s="237"/>
      <c r="Q67" s="237">
        <f>SUM(Q68:Q84)</f>
        <v>0</v>
      </c>
      <c r="R67" s="237"/>
      <c r="S67" s="237"/>
      <c r="T67" s="237"/>
      <c r="U67" s="237"/>
      <c r="V67" s="237">
        <f>SUM(V68:V84)</f>
        <v>120.30999999999999</v>
      </c>
      <c r="W67" s="237"/>
      <c r="X67" s="237"/>
      <c r="AG67" t="s">
        <v>106</v>
      </c>
    </row>
    <row r="68" spans="1:60" outlineLevel="1" x14ac:dyDescent="0.2">
      <c r="A68" s="250">
        <v>30</v>
      </c>
      <c r="B68" s="251" t="s">
        <v>201</v>
      </c>
      <c r="C68" s="261" t="s">
        <v>202</v>
      </c>
      <c r="D68" s="252" t="s">
        <v>109</v>
      </c>
      <c r="E68" s="253">
        <v>76.8</v>
      </c>
      <c r="F68" s="254"/>
      <c r="G68" s="255">
        <f>ROUND(E68*F68,2)</f>
        <v>0</v>
      </c>
      <c r="H68" s="234"/>
      <c r="I68" s="233">
        <f>ROUND(E68*H68,2)</f>
        <v>0</v>
      </c>
      <c r="J68" s="234"/>
      <c r="K68" s="233">
        <f>ROUND(E68*J68,2)</f>
        <v>0</v>
      </c>
      <c r="L68" s="233">
        <v>21</v>
      </c>
      <c r="M68" s="233">
        <f>G68*(1+L68/100)</f>
        <v>0</v>
      </c>
      <c r="N68" s="233">
        <v>0</v>
      </c>
      <c r="O68" s="233">
        <f>ROUND(E68*N68,2)</f>
        <v>0</v>
      </c>
      <c r="P68" s="233">
        <v>0</v>
      </c>
      <c r="Q68" s="233">
        <f>ROUND(E68*P68,2)</f>
        <v>0</v>
      </c>
      <c r="R68" s="233"/>
      <c r="S68" s="233" t="s">
        <v>110</v>
      </c>
      <c r="T68" s="233" t="s">
        <v>130</v>
      </c>
      <c r="U68" s="233">
        <v>1.4999999999999999E-2</v>
      </c>
      <c r="V68" s="233">
        <f>ROUND(E68*U68,2)</f>
        <v>1.1499999999999999</v>
      </c>
      <c r="W68" s="233"/>
      <c r="X68" s="233" t="s">
        <v>111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112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50">
        <v>31</v>
      </c>
      <c r="B69" s="251" t="s">
        <v>203</v>
      </c>
      <c r="C69" s="261" t="s">
        <v>204</v>
      </c>
      <c r="D69" s="252" t="s">
        <v>109</v>
      </c>
      <c r="E69" s="253">
        <v>76.8</v>
      </c>
      <c r="F69" s="254"/>
      <c r="G69" s="255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3">
        <v>0</v>
      </c>
      <c r="O69" s="233">
        <f>ROUND(E69*N69,2)</f>
        <v>0</v>
      </c>
      <c r="P69" s="233">
        <v>0</v>
      </c>
      <c r="Q69" s="233">
        <f>ROUND(E69*P69,2)</f>
        <v>0</v>
      </c>
      <c r="R69" s="233"/>
      <c r="S69" s="233" t="s">
        <v>110</v>
      </c>
      <c r="T69" s="233" t="s">
        <v>130</v>
      </c>
      <c r="U69" s="233">
        <v>0.36</v>
      </c>
      <c r="V69" s="233">
        <f>ROUND(E69*U69,2)</f>
        <v>27.65</v>
      </c>
      <c r="W69" s="233"/>
      <c r="X69" s="233" t="s">
        <v>111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112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2.5" outlineLevel="1" x14ac:dyDescent="0.2">
      <c r="A70" s="250">
        <v>32</v>
      </c>
      <c r="B70" s="251" t="s">
        <v>205</v>
      </c>
      <c r="C70" s="261" t="s">
        <v>206</v>
      </c>
      <c r="D70" s="252" t="s">
        <v>109</v>
      </c>
      <c r="E70" s="253">
        <v>76.8</v>
      </c>
      <c r="F70" s="254"/>
      <c r="G70" s="255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33">
        <v>0</v>
      </c>
      <c r="O70" s="233">
        <f>ROUND(E70*N70,2)</f>
        <v>0</v>
      </c>
      <c r="P70" s="233">
        <v>0</v>
      </c>
      <c r="Q70" s="233">
        <f>ROUND(E70*P70,2)</f>
        <v>0</v>
      </c>
      <c r="R70" s="233"/>
      <c r="S70" s="233" t="s">
        <v>110</v>
      </c>
      <c r="T70" s="233" t="s">
        <v>130</v>
      </c>
      <c r="U70" s="233">
        <v>0.09</v>
      </c>
      <c r="V70" s="233">
        <f>ROUND(E70*U70,2)</f>
        <v>6.91</v>
      </c>
      <c r="W70" s="233"/>
      <c r="X70" s="233" t="s">
        <v>111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112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50">
        <v>33</v>
      </c>
      <c r="B71" s="251" t="s">
        <v>207</v>
      </c>
      <c r="C71" s="261" t="s">
        <v>208</v>
      </c>
      <c r="D71" s="252" t="s">
        <v>176</v>
      </c>
      <c r="E71" s="253">
        <v>98.347200000000001</v>
      </c>
      <c r="F71" s="254"/>
      <c r="G71" s="255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3">
        <v>1.8400000000000001E-3</v>
      </c>
      <c r="O71" s="233">
        <f>ROUND(E71*N71,2)</f>
        <v>0.18</v>
      </c>
      <c r="P71" s="233">
        <v>0</v>
      </c>
      <c r="Q71" s="233">
        <f>ROUND(E71*P71,2)</f>
        <v>0</v>
      </c>
      <c r="R71" s="233"/>
      <c r="S71" s="233" t="s">
        <v>110</v>
      </c>
      <c r="T71" s="233" t="s">
        <v>130</v>
      </c>
      <c r="U71" s="233">
        <v>0.252</v>
      </c>
      <c r="V71" s="233">
        <f>ROUND(E71*U71,2)</f>
        <v>24.78</v>
      </c>
      <c r="W71" s="233"/>
      <c r="X71" s="233" t="s">
        <v>111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112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50">
        <v>34</v>
      </c>
      <c r="B72" s="251" t="s">
        <v>209</v>
      </c>
      <c r="C72" s="261" t="s">
        <v>210</v>
      </c>
      <c r="D72" s="252" t="s">
        <v>176</v>
      </c>
      <c r="E72" s="253">
        <v>93.664000000000001</v>
      </c>
      <c r="F72" s="254"/>
      <c r="G72" s="255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33">
        <v>1.58E-3</v>
      </c>
      <c r="O72" s="233">
        <f>ROUND(E72*N72,2)</f>
        <v>0.15</v>
      </c>
      <c r="P72" s="233">
        <v>0</v>
      </c>
      <c r="Q72" s="233">
        <f>ROUND(E72*P72,2)</f>
        <v>0</v>
      </c>
      <c r="R72" s="233"/>
      <c r="S72" s="233" t="s">
        <v>110</v>
      </c>
      <c r="T72" s="233" t="s">
        <v>130</v>
      </c>
      <c r="U72" s="233">
        <v>0.63185000000000002</v>
      </c>
      <c r="V72" s="233">
        <f>ROUND(E72*U72,2)</f>
        <v>59.18</v>
      </c>
      <c r="W72" s="233"/>
      <c r="X72" s="233" t="s">
        <v>111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112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50">
        <v>35</v>
      </c>
      <c r="B73" s="251" t="s">
        <v>211</v>
      </c>
      <c r="C73" s="261" t="s">
        <v>212</v>
      </c>
      <c r="D73" s="252" t="s">
        <v>213</v>
      </c>
      <c r="E73" s="253">
        <v>1</v>
      </c>
      <c r="F73" s="254"/>
      <c r="G73" s="255">
        <f>ROUND(E73*F73,2)</f>
        <v>0</v>
      </c>
      <c r="H73" s="234"/>
      <c r="I73" s="233">
        <f>ROUND(E73*H73,2)</f>
        <v>0</v>
      </c>
      <c r="J73" s="234"/>
      <c r="K73" s="233">
        <f>ROUND(E73*J73,2)</f>
        <v>0</v>
      </c>
      <c r="L73" s="233">
        <v>21</v>
      </c>
      <c r="M73" s="233">
        <f>G73*(1+L73/100)</f>
        <v>0</v>
      </c>
      <c r="N73" s="233">
        <v>0</v>
      </c>
      <c r="O73" s="233">
        <f>ROUND(E73*N73,2)</f>
        <v>0</v>
      </c>
      <c r="P73" s="233">
        <v>0</v>
      </c>
      <c r="Q73" s="233">
        <f>ROUND(E73*P73,2)</f>
        <v>0</v>
      </c>
      <c r="R73" s="233"/>
      <c r="S73" s="233" t="s">
        <v>129</v>
      </c>
      <c r="T73" s="233" t="s">
        <v>130</v>
      </c>
      <c r="U73" s="233">
        <v>0</v>
      </c>
      <c r="V73" s="233">
        <f>ROUND(E73*U73,2)</f>
        <v>0</v>
      </c>
      <c r="W73" s="233"/>
      <c r="X73" s="233" t="s">
        <v>111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112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50">
        <v>36</v>
      </c>
      <c r="B74" s="251" t="s">
        <v>214</v>
      </c>
      <c r="C74" s="261" t="s">
        <v>215</v>
      </c>
      <c r="D74" s="252" t="s">
        <v>216</v>
      </c>
      <c r="E74" s="253">
        <v>19.2</v>
      </c>
      <c r="F74" s="254"/>
      <c r="G74" s="255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33">
        <v>0</v>
      </c>
      <c r="O74" s="233">
        <f>ROUND(E74*N74,2)</f>
        <v>0</v>
      </c>
      <c r="P74" s="233">
        <v>0</v>
      </c>
      <c r="Q74" s="233">
        <f>ROUND(E74*P74,2)</f>
        <v>0</v>
      </c>
      <c r="R74" s="233"/>
      <c r="S74" s="233" t="s">
        <v>129</v>
      </c>
      <c r="T74" s="233" t="s">
        <v>130</v>
      </c>
      <c r="U74" s="233">
        <v>0</v>
      </c>
      <c r="V74" s="233">
        <f>ROUND(E74*U74,2)</f>
        <v>0</v>
      </c>
      <c r="W74" s="233"/>
      <c r="X74" s="233" t="s">
        <v>111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112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50">
        <v>37</v>
      </c>
      <c r="B75" s="251" t="s">
        <v>217</v>
      </c>
      <c r="C75" s="261" t="s">
        <v>218</v>
      </c>
      <c r="D75" s="252" t="s">
        <v>219</v>
      </c>
      <c r="E75" s="253">
        <v>35</v>
      </c>
      <c r="F75" s="254"/>
      <c r="G75" s="255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33">
        <v>0</v>
      </c>
      <c r="O75" s="233">
        <f>ROUND(E75*N75,2)</f>
        <v>0</v>
      </c>
      <c r="P75" s="233">
        <v>0</v>
      </c>
      <c r="Q75" s="233">
        <f>ROUND(E75*P75,2)</f>
        <v>0</v>
      </c>
      <c r="R75" s="233"/>
      <c r="S75" s="233" t="s">
        <v>129</v>
      </c>
      <c r="T75" s="233" t="s">
        <v>130</v>
      </c>
      <c r="U75" s="233">
        <v>0</v>
      </c>
      <c r="V75" s="233">
        <f>ROUND(E75*U75,2)</f>
        <v>0</v>
      </c>
      <c r="W75" s="233"/>
      <c r="X75" s="233" t="s">
        <v>111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112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50">
        <v>38</v>
      </c>
      <c r="B76" s="251" t="s">
        <v>220</v>
      </c>
      <c r="C76" s="261" t="s">
        <v>221</v>
      </c>
      <c r="D76" s="252" t="s">
        <v>213</v>
      </c>
      <c r="E76" s="253">
        <v>1</v>
      </c>
      <c r="F76" s="254"/>
      <c r="G76" s="255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33">
        <v>1.58E-3</v>
      </c>
      <c r="O76" s="233">
        <f>ROUND(E76*N76,2)</f>
        <v>0</v>
      </c>
      <c r="P76" s="233">
        <v>0</v>
      </c>
      <c r="Q76" s="233">
        <f>ROUND(E76*P76,2)</f>
        <v>0</v>
      </c>
      <c r="R76" s="233"/>
      <c r="S76" s="233" t="s">
        <v>129</v>
      </c>
      <c r="T76" s="233" t="s">
        <v>130</v>
      </c>
      <c r="U76" s="233">
        <v>0.64344999999999997</v>
      </c>
      <c r="V76" s="233">
        <f>ROUND(E76*U76,2)</f>
        <v>0.64</v>
      </c>
      <c r="W76" s="233"/>
      <c r="X76" s="233" t="s">
        <v>111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112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50">
        <v>39</v>
      </c>
      <c r="B77" s="251" t="s">
        <v>222</v>
      </c>
      <c r="C77" s="261" t="s">
        <v>223</v>
      </c>
      <c r="D77" s="252" t="s">
        <v>213</v>
      </c>
      <c r="E77" s="253">
        <v>1</v>
      </c>
      <c r="F77" s="254"/>
      <c r="G77" s="255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33">
        <v>0</v>
      </c>
      <c r="O77" s="233">
        <f>ROUND(E77*N77,2)</f>
        <v>0</v>
      </c>
      <c r="P77" s="233">
        <v>0</v>
      </c>
      <c r="Q77" s="233">
        <f>ROUND(E77*P77,2)</f>
        <v>0</v>
      </c>
      <c r="R77" s="233"/>
      <c r="S77" s="233" t="s">
        <v>129</v>
      </c>
      <c r="T77" s="233" t="s">
        <v>130</v>
      </c>
      <c r="U77" s="233">
        <v>0</v>
      </c>
      <c r="V77" s="233">
        <f>ROUND(E77*U77,2)</f>
        <v>0</v>
      </c>
      <c r="W77" s="233"/>
      <c r="X77" s="233" t="s">
        <v>111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112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22.5" outlineLevel="1" x14ac:dyDescent="0.2">
      <c r="A78" s="250">
        <v>40</v>
      </c>
      <c r="B78" s="251" t="s">
        <v>224</v>
      </c>
      <c r="C78" s="261" t="s">
        <v>225</v>
      </c>
      <c r="D78" s="252" t="s">
        <v>226</v>
      </c>
      <c r="E78" s="253">
        <v>28</v>
      </c>
      <c r="F78" s="254"/>
      <c r="G78" s="255">
        <f>ROUND(E78*F78,2)</f>
        <v>0</v>
      </c>
      <c r="H78" s="234"/>
      <c r="I78" s="233">
        <f>ROUND(E78*H78,2)</f>
        <v>0</v>
      </c>
      <c r="J78" s="234"/>
      <c r="K78" s="233">
        <f>ROUND(E78*J78,2)</f>
        <v>0</v>
      </c>
      <c r="L78" s="233">
        <v>21</v>
      </c>
      <c r="M78" s="233">
        <f>G78*(1+L78/100)</f>
        <v>0</v>
      </c>
      <c r="N78" s="233">
        <v>0</v>
      </c>
      <c r="O78" s="233">
        <f>ROUND(E78*N78,2)</f>
        <v>0</v>
      </c>
      <c r="P78" s="233">
        <v>0</v>
      </c>
      <c r="Q78" s="233">
        <f>ROUND(E78*P78,2)</f>
        <v>0</v>
      </c>
      <c r="R78" s="233"/>
      <c r="S78" s="233" t="s">
        <v>129</v>
      </c>
      <c r="T78" s="233" t="s">
        <v>130</v>
      </c>
      <c r="U78" s="233">
        <v>0</v>
      </c>
      <c r="V78" s="233">
        <f>ROUND(E78*U78,2)</f>
        <v>0</v>
      </c>
      <c r="W78" s="233"/>
      <c r="X78" s="233" t="s">
        <v>111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112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50">
        <v>41</v>
      </c>
      <c r="B79" s="251" t="s">
        <v>227</v>
      </c>
      <c r="C79" s="261" t="s">
        <v>228</v>
      </c>
      <c r="D79" s="252" t="s">
        <v>109</v>
      </c>
      <c r="E79" s="253">
        <v>76.8</v>
      </c>
      <c r="F79" s="254"/>
      <c r="G79" s="255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33">
        <v>0</v>
      </c>
      <c r="O79" s="233">
        <f>ROUND(E79*N79,2)</f>
        <v>0</v>
      </c>
      <c r="P79" s="233">
        <v>0</v>
      </c>
      <c r="Q79" s="233">
        <f>ROUND(E79*P79,2)</f>
        <v>0</v>
      </c>
      <c r="R79" s="233"/>
      <c r="S79" s="233" t="s">
        <v>129</v>
      </c>
      <c r="T79" s="233" t="s">
        <v>130</v>
      </c>
      <c r="U79" s="233">
        <v>0</v>
      </c>
      <c r="V79" s="233">
        <f>ROUND(E79*U79,2)</f>
        <v>0</v>
      </c>
      <c r="W79" s="233"/>
      <c r="X79" s="233" t="s">
        <v>111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112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 x14ac:dyDescent="0.2">
      <c r="A80" s="244">
        <v>42</v>
      </c>
      <c r="B80" s="245" t="s">
        <v>229</v>
      </c>
      <c r="C80" s="259" t="s">
        <v>230</v>
      </c>
      <c r="D80" s="246" t="s">
        <v>109</v>
      </c>
      <c r="E80" s="247">
        <v>88.32</v>
      </c>
      <c r="F80" s="248"/>
      <c r="G80" s="249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33">
        <v>2.5000000000000001E-3</v>
      </c>
      <c r="O80" s="233">
        <f>ROUND(E80*N80,2)</f>
        <v>0.22</v>
      </c>
      <c r="P80" s="233">
        <v>0</v>
      </c>
      <c r="Q80" s="233">
        <f>ROUND(E80*P80,2)</f>
        <v>0</v>
      </c>
      <c r="R80" s="233" t="s">
        <v>231</v>
      </c>
      <c r="S80" s="233" t="s">
        <v>110</v>
      </c>
      <c r="T80" s="233" t="s">
        <v>232</v>
      </c>
      <c r="U80" s="233">
        <v>0</v>
      </c>
      <c r="V80" s="233">
        <f>ROUND(E80*U80,2)</f>
        <v>0</v>
      </c>
      <c r="W80" s="233"/>
      <c r="X80" s="233" t="s">
        <v>233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234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30"/>
      <c r="B81" s="231"/>
      <c r="C81" s="260" t="s">
        <v>235</v>
      </c>
      <c r="D81" s="235"/>
      <c r="E81" s="236">
        <v>88.32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3"/>
      <c r="Z81" s="213"/>
      <c r="AA81" s="213"/>
      <c r="AB81" s="213"/>
      <c r="AC81" s="213"/>
      <c r="AD81" s="213"/>
      <c r="AE81" s="213"/>
      <c r="AF81" s="213"/>
      <c r="AG81" s="213" t="s">
        <v>114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44">
        <v>43</v>
      </c>
      <c r="B82" s="245" t="s">
        <v>236</v>
      </c>
      <c r="C82" s="259" t="s">
        <v>237</v>
      </c>
      <c r="D82" s="246" t="s">
        <v>109</v>
      </c>
      <c r="E82" s="247">
        <v>88.32</v>
      </c>
      <c r="F82" s="248"/>
      <c r="G82" s="249">
        <f>ROUND(E82*F82,2)</f>
        <v>0</v>
      </c>
      <c r="H82" s="234"/>
      <c r="I82" s="233">
        <f>ROUND(E82*H82,2)</f>
        <v>0</v>
      </c>
      <c r="J82" s="234"/>
      <c r="K82" s="233">
        <f>ROUND(E82*J82,2)</f>
        <v>0</v>
      </c>
      <c r="L82" s="233">
        <v>21</v>
      </c>
      <c r="M82" s="233">
        <f>G82*(1+L82/100)</f>
        <v>0</v>
      </c>
      <c r="N82" s="233">
        <v>2.9999999999999997E-4</v>
      </c>
      <c r="O82" s="233">
        <f>ROUND(E82*N82,2)</f>
        <v>0.03</v>
      </c>
      <c r="P82" s="233">
        <v>0</v>
      </c>
      <c r="Q82" s="233">
        <f>ROUND(E82*P82,2)</f>
        <v>0</v>
      </c>
      <c r="R82" s="233" t="s">
        <v>231</v>
      </c>
      <c r="S82" s="233" t="s">
        <v>238</v>
      </c>
      <c r="T82" s="233" t="s">
        <v>130</v>
      </c>
      <c r="U82" s="233">
        <v>0</v>
      </c>
      <c r="V82" s="233">
        <f>ROUND(E82*U82,2)</f>
        <v>0</v>
      </c>
      <c r="W82" s="233"/>
      <c r="X82" s="233" t="s">
        <v>233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234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30"/>
      <c r="B83" s="231"/>
      <c r="C83" s="260" t="s">
        <v>235</v>
      </c>
      <c r="D83" s="235"/>
      <c r="E83" s="236">
        <v>88.32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3"/>
      <c r="Z83" s="213"/>
      <c r="AA83" s="213"/>
      <c r="AB83" s="213"/>
      <c r="AC83" s="213"/>
      <c r="AD83" s="213"/>
      <c r="AE83" s="213"/>
      <c r="AF83" s="213"/>
      <c r="AG83" s="213" t="s">
        <v>114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30">
        <v>44</v>
      </c>
      <c r="B84" s="231" t="s">
        <v>239</v>
      </c>
      <c r="C84" s="262" t="s">
        <v>240</v>
      </c>
      <c r="D84" s="232" t="s">
        <v>0</v>
      </c>
      <c r="E84" s="256"/>
      <c r="F84" s="234"/>
      <c r="G84" s="233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33">
        <v>0</v>
      </c>
      <c r="O84" s="233">
        <f>ROUND(E84*N84,2)</f>
        <v>0</v>
      </c>
      <c r="P84" s="233">
        <v>0</v>
      </c>
      <c r="Q84" s="233">
        <f>ROUND(E84*P84,2)</f>
        <v>0</v>
      </c>
      <c r="R84" s="233"/>
      <c r="S84" s="233" t="s">
        <v>110</v>
      </c>
      <c r="T84" s="233" t="s">
        <v>130</v>
      </c>
      <c r="U84" s="233">
        <v>0</v>
      </c>
      <c r="V84" s="233">
        <f>ROUND(E84*U84,2)</f>
        <v>0</v>
      </c>
      <c r="W84" s="233"/>
      <c r="X84" s="233" t="s">
        <v>199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200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x14ac:dyDescent="0.2">
      <c r="A85" s="238" t="s">
        <v>105</v>
      </c>
      <c r="B85" s="239" t="s">
        <v>72</v>
      </c>
      <c r="C85" s="258" t="s">
        <v>73</v>
      </c>
      <c r="D85" s="240"/>
      <c r="E85" s="241"/>
      <c r="F85" s="242"/>
      <c r="G85" s="243">
        <f>SUMIF(AG86:AG91,"&lt;&gt;NOR",G86:G91)</f>
        <v>0</v>
      </c>
      <c r="H85" s="237"/>
      <c r="I85" s="237">
        <f>SUM(I86:I91)</f>
        <v>0</v>
      </c>
      <c r="J85" s="237"/>
      <c r="K85" s="237">
        <f>SUM(K86:K91)</f>
        <v>0</v>
      </c>
      <c r="L85" s="237"/>
      <c r="M85" s="237">
        <f>SUM(M86:M91)</f>
        <v>0</v>
      </c>
      <c r="N85" s="237"/>
      <c r="O85" s="237">
        <f>SUM(O86:O91)</f>
        <v>0.1</v>
      </c>
      <c r="P85" s="237"/>
      <c r="Q85" s="237">
        <f>SUM(Q86:Q91)</f>
        <v>0.34</v>
      </c>
      <c r="R85" s="237"/>
      <c r="S85" s="237"/>
      <c r="T85" s="237"/>
      <c r="U85" s="237"/>
      <c r="V85" s="237">
        <f>SUM(V86:V91)</f>
        <v>41.239999999999995</v>
      </c>
      <c r="W85" s="237"/>
      <c r="X85" s="237"/>
      <c r="AG85" t="s">
        <v>106</v>
      </c>
    </row>
    <row r="86" spans="1:60" ht="22.5" outlineLevel="1" x14ac:dyDescent="0.2">
      <c r="A86" s="244">
        <v>45</v>
      </c>
      <c r="B86" s="245" t="s">
        <v>241</v>
      </c>
      <c r="C86" s="259" t="s">
        <v>242</v>
      </c>
      <c r="D86" s="246" t="s">
        <v>176</v>
      </c>
      <c r="E86" s="247">
        <v>47</v>
      </c>
      <c r="F86" s="248"/>
      <c r="G86" s="249">
        <f>ROUND(E86*F86,2)</f>
        <v>0</v>
      </c>
      <c r="H86" s="234"/>
      <c r="I86" s="233">
        <f>ROUND(E86*H86,2)</f>
        <v>0</v>
      </c>
      <c r="J86" s="234"/>
      <c r="K86" s="233">
        <f>ROUND(E86*J86,2)</f>
        <v>0</v>
      </c>
      <c r="L86" s="233">
        <v>21</v>
      </c>
      <c r="M86" s="233">
        <f>G86*(1+L86/100)</f>
        <v>0</v>
      </c>
      <c r="N86" s="233">
        <v>2.0899999999999998E-3</v>
      </c>
      <c r="O86" s="233">
        <f>ROUND(E86*N86,2)</f>
        <v>0.1</v>
      </c>
      <c r="P86" s="233">
        <v>0</v>
      </c>
      <c r="Q86" s="233">
        <f>ROUND(E86*P86,2)</f>
        <v>0</v>
      </c>
      <c r="R86" s="233"/>
      <c r="S86" s="233" t="s">
        <v>110</v>
      </c>
      <c r="T86" s="233" t="s">
        <v>110</v>
      </c>
      <c r="U86" s="233">
        <v>0.38524999999999998</v>
      </c>
      <c r="V86" s="233">
        <f>ROUND(E86*U86,2)</f>
        <v>18.11</v>
      </c>
      <c r="W86" s="233"/>
      <c r="X86" s="233" t="s">
        <v>111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112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30"/>
      <c r="B87" s="231"/>
      <c r="C87" s="260" t="s">
        <v>243</v>
      </c>
      <c r="D87" s="235"/>
      <c r="E87" s="236">
        <v>47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3"/>
      <c r="Z87" s="213"/>
      <c r="AA87" s="213"/>
      <c r="AB87" s="213"/>
      <c r="AC87" s="213"/>
      <c r="AD87" s="213"/>
      <c r="AE87" s="213"/>
      <c r="AF87" s="213"/>
      <c r="AG87" s="213" t="s">
        <v>114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4">
        <v>46</v>
      </c>
      <c r="B88" s="245" t="s">
        <v>244</v>
      </c>
      <c r="C88" s="259" t="s">
        <v>245</v>
      </c>
      <c r="D88" s="246" t="s">
        <v>176</v>
      </c>
      <c r="E88" s="247">
        <v>251.4</v>
      </c>
      <c r="F88" s="248"/>
      <c r="G88" s="249">
        <f>ROUND(E88*F88,2)</f>
        <v>0</v>
      </c>
      <c r="H88" s="234"/>
      <c r="I88" s="233">
        <f>ROUND(E88*H88,2)</f>
        <v>0</v>
      </c>
      <c r="J88" s="234"/>
      <c r="K88" s="233">
        <f>ROUND(E88*J88,2)</f>
        <v>0</v>
      </c>
      <c r="L88" s="233">
        <v>21</v>
      </c>
      <c r="M88" s="233">
        <f>G88*(1+L88/100)</f>
        <v>0</v>
      </c>
      <c r="N88" s="233">
        <v>0</v>
      </c>
      <c r="O88" s="233">
        <f>ROUND(E88*N88,2)</f>
        <v>0</v>
      </c>
      <c r="P88" s="233">
        <v>1.3500000000000001E-3</v>
      </c>
      <c r="Q88" s="233">
        <f>ROUND(E88*P88,2)</f>
        <v>0.34</v>
      </c>
      <c r="R88" s="233"/>
      <c r="S88" s="233" t="s">
        <v>110</v>
      </c>
      <c r="T88" s="233" t="s">
        <v>110</v>
      </c>
      <c r="U88" s="233">
        <v>9.1999999999999998E-2</v>
      </c>
      <c r="V88" s="233">
        <f>ROUND(E88*U88,2)</f>
        <v>23.13</v>
      </c>
      <c r="W88" s="233"/>
      <c r="X88" s="233" t="s">
        <v>111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112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30"/>
      <c r="B89" s="231"/>
      <c r="C89" s="260" t="s">
        <v>246</v>
      </c>
      <c r="D89" s="235"/>
      <c r="E89" s="236">
        <v>204.4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3"/>
      <c r="Z89" s="213"/>
      <c r="AA89" s="213"/>
      <c r="AB89" s="213"/>
      <c r="AC89" s="213"/>
      <c r="AD89" s="213"/>
      <c r="AE89" s="213"/>
      <c r="AF89" s="213"/>
      <c r="AG89" s="213" t="s">
        <v>114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30"/>
      <c r="B90" s="231"/>
      <c r="C90" s="260" t="s">
        <v>243</v>
      </c>
      <c r="D90" s="235"/>
      <c r="E90" s="236">
        <v>47</v>
      </c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3"/>
      <c r="Z90" s="213"/>
      <c r="AA90" s="213"/>
      <c r="AB90" s="213"/>
      <c r="AC90" s="213"/>
      <c r="AD90" s="213"/>
      <c r="AE90" s="213"/>
      <c r="AF90" s="213"/>
      <c r="AG90" s="213" t="s">
        <v>114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30">
        <v>47</v>
      </c>
      <c r="B91" s="231" t="s">
        <v>247</v>
      </c>
      <c r="C91" s="262" t="s">
        <v>248</v>
      </c>
      <c r="D91" s="232" t="s">
        <v>0</v>
      </c>
      <c r="E91" s="256"/>
      <c r="F91" s="234"/>
      <c r="G91" s="233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21</v>
      </c>
      <c r="M91" s="233">
        <f>G91*(1+L91/100)</f>
        <v>0</v>
      </c>
      <c r="N91" s="233">
        <v>0</v>
      </c>
      <c r="O91" s="233">
        <f>ROUND(E91*N91,2)</f>
        <v>0</v>
      </c>
      <c r="P91" s="233">
        <v>0</v>
      </c>
      <c r="Q91" s="233">
        <f>ROUND(E91*P91,2)</f>
        <v>0</v>
      </c>
      <c r="R91" s="233"/>
      <c r="S91" s="233" t="s">
        <v>110</v>
      </c>
      <c r="T91" s="233" t="s">
        <v>110</v>
      </c>
      <c r="U91" s="233">
        <v>0</v>
      </c>
      <c r="V91" s="233">
        <f>ROUND(E91*U91,2)</f>
        <v>0</v>
      </c>
      <c r="W91" s="233"/>
      <c r="X91" s="233" t="s">
        <v>199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200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x14ac:dyDescent="0.2">
      <c r="A92" s="238" t="s">
        <v>105</v>
      </c>
      <c r="B92" s="239" t="s">
        <v>74</v>
      </c>
      <c r="C92" s="258" t="s">
        <v>75</v>
      </c>
      <c r="D92" s="240"/>
      <c r="E92" s="241"/>
      <c r="F92" s="242"/>
      <c r="G92" s="243">
        <f>SUMIF(AG93:AG95,"&lt;&gt;NOR",G93:G95)</f>
        <v>0</v>
      </c>
      <c r="H92" s="237"/>
      <c r="I92" s="237">
        <f>SUM(I93:I95)</f>
        <v>0</v>
      </c>
      <c r="J92" s="237"/>
      <c r="K92" s="237">
        <f>SUM(K93:K95)</f>
        <v>0</v>
      </c>
      <c r="L92" s="237"/>
      <c r="M92" s="237">
        <f>SUM(M93:M95)</f>
        <v>0</v>
      </c>
      <c r="N92" s="237"/>
      <c r="O92" s="237">
        <f>SUM(O93:O95)</f>
        <v>0.01</v>
      </c>
      <c r="P92" s="237"/>
      <c r="Q92" s="237">
        <f>SUM(Q93:Q95)</f>
        <v>0</v>
      </c>
      <c r="R92" s="237"/>
      <c r="S92" s="237"/>
      <c r="T92" s="237"/>
      <c r="U92" s="237"/>
      <c r="V92" s="237">
        <f>SUM(V93:V95)</f>
        <v>35.9</v>
      </c>
      <c r="W92" s="237"/>
      <c r="X92" s="237"/>
      <c r="AG92" t="s">
        <v>106</v>
      </c>
    </row>
    <row r="93" spans="1:60" ht="22.5" outlineLevel="1" x14ac:dyDescent="0.2">
      <c r="A93" s="244">
        <v>48</v>
      </c>
      <c r="B93" s="245" t="s">
        <v>249</v>
      </c>
      <c r="C93" s="259" t="s">
        <v>250</v>
      </c>
      <c r="D93" s="246" t="s">
        <v>176</v>
      </c>
      <c r="E93" s="247">
        <v>128.19999999999999</v>
      </c>
      <c r="F93" s="248"/>
      <c r="G93" s="249">
        <f>ROUND(E93*F93,2)</f>
        <v>0</v>
      </c>
      <c r="H93" s="234"/>
      <c r="I93" s="233">
        <f>ROUND(E93*H93,2)</f>
        <v>0</v>
      </c>
      <c r="J93" s="234"/>
      <c r="K93" s="233">
        <f>ROUND(E93*J93,2)</f>
        <v>0</v>
      </c>
      <c r="L93" s="233">
        <v>21</v>
      </c>
      <c r="M93" s="233">
        <f>G93*(1+L93/100)</f>
        <v>0</v>
      </c>
      <c r="N93" s="233">
        <v>6.0000000000000002E-5</v>
      </c>
      <c r="O93" s="233">
        <f>ROUND(E93*N93,2)</f>
        <v>0.01</v>
      </c>
      <c r="P93" s="233">
        <v>0</v>
      </c>
      <c r="Q93" s="233">
        <f>ROUND(E93*P93,2)</f>
        <v>0</v>
      </c>
      <c r="R93" s="233"/>
      <c r="S93" s="233" t="s">
        <v>129</v>
      </c>
      <c r="T93" s="233" t="s">
        <v>130</v>
      </c>
      <c r="U93" s="233">
        <v>0.28000000000000003</v>
      </c>
      <c r="V93" s="233">
        <f>ROUND(E93*U93,2)</f>
        <v>35.9</v>
      </c>
      <c r="W93" s="233"/>
      <c r="X93" s="233" t="s">
        <v>111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112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30"/>
      <c r="B94" s="231"/>
      <c r="C94" s="260" t="s">
        <v>251</v>
      </c>
      <c r="D94" s="235"/>
      <c r="E94" s="236">
        <v>18.2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3"/>
      <c r="Z94" s="213"/>
      <c r="AA94" s="213"/>
      <c r="AB94" s="213"/>
      <c r="AC94" s="213"/>
      <c r="AD94" s="213"/>
      <c r="AE94" s="213"/>
      <c r="AF94" s="213"/>
      <c r="AG94" s="213" t="s">
        <v>114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30"/>
      <c r="B95" s="231"/>
      <c r="C95" s="260" t="s">
        <v>252</v>
      </c>
      <c r="D95" s="235"/>
      <c r="E95" s="236">
        <v>110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3"/>
      <c r="Z95" s="213"/>
      <c r="AA95" s="213"/>
      <c r="AB95" s="213"/>
      <c r="AC95" s="213"/>
      <c r="AD95" s="213"/>
      <c r="AE95" s="213"/>
      <c r="AF95" s="213"/>
      <c r="AG95" s="213" t="s">
        <v>114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x14ac:dyDescent="0.2">
      <c r="A96" s="238" t="s">
        <v>105</v>
      </c>
      <c r="B96" s="239" t="s">
        <v>76</v>
      </c>
      <c r="C96" s="258" t="s">
        <v>77</v>
      </c>
      <c r="D96" s="240"/>
      <c r="E96" s="241"/>
      <c r="F96" s="242"/>
      <c r="G96" s="243">
        <f>SUMIF(AG97:AG98,"&lt;&gt;NOR",G97:G98)</f>
        <v>0</v>
      </c>
      <c r="H96" s="237"/>
      <c r="I96" s="237">
        <f>SUM(I97:I98)</f>
        <v>0</v>
      </c>
      <c r="J96" s="237"/>
      <c r="K96" s="237">
        <f>SUM(K97:K98)</f>
        <v>0</v>
      </c>
      <c r="L96" s="237"/>
      <c r="M96" s="237">
        <f>SUM(M97:M98)</f>
        <v>0</v>
      </c>
      <c r="N96" s="237"/>
      <c r="O96" s="237">
        <f>SUM(O97:O98)</f>
        <v>0.01</v>
      </c>
      <c r="P96" s="237"/>
      <c r="Q96" s="237">
        <f>SUM(Q97:Q98)</f>
        <v>0</v>
      </c>
      <c r="R96" s="237"/>
      <c r="S96" s="237"/>
      <c r="T96" s="237"/>
      <c r="U96" s="237"/>
      <c r="V96" s="237">
        <f>SUM(V97:V98)</f>
        <v>6.96</v>
      </c>
      <c r="W96" s="237"/>
      <c r="X96" s="237"/>
      <c r="AG96" t="s">
        <v>106</v>
      </c>
    </row>
    <row r="97" spans="1:60" outlineLevel="1" x14ac:dyDescent="0.2">
      <c r="A97" s="244">
        <v>49</v>
      </c>
      <c r="B97" s="245" t="s">
        <v>253</v>
      </c>
      <c r="C97" s="259" t="s">
        <v>254</v>
      </c>
      <c r="D97" s="246" t="s">
        <v>109</v>
      </c>
      <c r="E97" s="247">
        <v>17.399999999999999</v>
      </c>
      <c r="F97" s="248"/>
      <c r="G97" s="249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21</v>
      </c>
      <c r="M97" s="233">
        <f>G97*(1+L97/100)</f>
        <v>0</v>
      </c>
      <c r="N97" s="233">
        <v>5.9000000000000003E-4</v>
      </c>
      <c r="O97" s="233">
        <f>ROUND(E97*N97,2)</f>
        <v>0.01</v>
      </c>
      <c r="P97" s="233">
        <v>0</v>
      </c>
      <c r="Q97" s="233">
        <f>ROUND(E97*P97,2)</f>
        <v>0</v>
      </c>
      <c r="R97" s="233"/>
      <c r="S97" s="233" t="s">
        <v>110</v>
      </c>
      <c r="T97" s="233" t="s">
        <v>110</v>
      </c>
      <c r="U97" s="233">
        <v>0.4</v>
      </c>
      <c r="V97" s="233">
        <f>ROUND(E97*U97,2)</f>
        <v>6.96</v>
      </c>
      <c r="W97" s="233"/>
      <c r="X97" s="233" t="s">
        <v>111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112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30"/>
      <c r="B98" s="231"/>
      <c r="C98" s="260" t="s">
        <v>255</v>
      </c>
      <c r="D98" s="235"/>
      <c r="E98" s="236">
        <v>17.399999999999999</v>
      </c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3"/>
      <c r="Z98" s="213"/>
      <c r="AA98" s="213"/>
      <c r="AB98" s="213"/>
      <c r="AC98" s="213"/>
      <c r="AD98" s="213"/>
      <c r="AE98" s="213"/>
      <c r="AF98" s="213"/>
      <c r="AG98" s="213" t="s">
        <v>114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x14ac:dyDescent="0.2">
      <c r="A99" s="238" t="s">
        <v>105</v>
      </c>
      <c r="B99" s="239" t="s">
        <v>78</v>
      </c>
      <c r="C99" s="258" t="s">
        <v>29</v>
      </c>
      <c r="D99" s="240"/>
      <c r="E99" s="241"/>
      <c r="F99" s="242"/>
      <c r="G99" s="243">
        <f>SUMIF(AG100:AG101,"&lt;&gt;NOR",G100:G101)</f>
        <v>0</v>
      </c>
      <c r="H99" s="237"/>
      <c r="I99" s="237">
        <f>SUM(I100:I101)</f>
        <v>0</v>
      </c>
      <c r="J99" s="237"/>
      <c r="K99" s="237">
        <f>SUM(K100:K101)</f>
        <v>0</v>
      </c>
      <c r="L99" s="237"/>
      <c r="M99" s="237">
        <f>SUM(M100:M101)</f>
        <v>0</v>
      </c>
      <c r="N99" s="237"/>
      <c r="O99" s="237">
        <f>SUM(O100:O101)</f>
        <v>0</v>
      </c>
      <c r="P99" s="237"/>
      <c r="Q99" s="237">
        <f>SUM(Q100:Q101)</f>
        <v>0</v>
      </c>
      <c r="R99" s="237"/>
      <c r="S99" s="237"/>
      <c r="T99" s="237"/>
      <c r="U99" s="237"/>
      <c r="V99" s="237">
        <f>SUM(V100:V101)</f>
        <v>0</v>
      </c>
      <c r="W99" s="237"/>
      <c r="X99" s="237"/>
      <c r="AG99" t="s">
        <v>106</v>
      </c>
    </row>
    <row r="100" spans="1:60" outlineLevel="1" x14ac:dyDescent="0.2">
      <c r="A100" s="250">
        <v>50</v>
      </c>
      <c r="B100" s="251" t="s">
        <v>256</v>
      </c>
      <c r="C100" s="261" t="s">
        <v>257</v>
      </c>
      <c r="D100" s="252" t="s">
        <v>258</v>
      </c>
      <c r="E100" s="253">
        <v>1</v>
      </c>
      <c r="F100" s="254"/>
      <c r="G100" s="255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33">
        <v>0</v>
      </c>
      <c r="O100" s="233">
        <f>ROUND(E100*N100,2)</f>
        <v>0</v>
      </c>
      <c r="P100" s="233">
        <v>0</v>
      </c>
      <c r="Q100" s="233">
        <f>ROUND(E100*P100,2)</f>
        <v>0</v>
      </c>
      <c r="R100" s="233"/>
      <c r="S100" s="233" t="s">
        <v>110</v>
      </c>
      <c r="T100" s="233" t="s">
        <v>130</v>
      </c>
      <c r="U100" s="233">
        <v>0</v>
      </c>
      <c r="V100" s="233">
        <f>ROUND(E100*U100,2)</f>
        <v>0</v>
      </c>
      <c r="W100" s="233"/>
      <c r="X100" s="233" t="s">
        <v>259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260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50">
        <v>51</v>
      </c>
      <c r="B101" s="251" t="s">
        <v>261</v>
      </c>
      <c r="C101" s="261" t="s">
        <v>262</v>
      </c>
      <c r="D101" s="252" t="s">
        <v>258</v>
      </c>
      <c r="E101" s="253">
        <v>1</v>
      </c>
      <c r="F101" s="254"/>
      <c r="G101" s="255">
        <f>ROUND(E101*F101,2)</f>
        <v>0</v>
      </c>
      <c r="H101" s="234"/>
      <c r="I101" s="233">
        <f>ROUND(E101*H101,2)</f>
        <v>0</v>
      </c>
      <c r="J101" s="234"/>
      <c r="K101" s="233">
        <f>ROUND(E101*J101,2)</f>
        <v>0</v>
      </c>
      <c r="L101" s="233">
        <v>21</v>
      </c>
      <c r="M101" s="233">
        <f>G101*(1+L101/100)</f>
        <v>0</v>
      </c>
      <c r="N101" s="233">
        <v>0</v>
      </c>
      <c r="O101" s="233">
        <f>ROUND(E101*N101,2)</f>
        <v>0</v>
      </c>
      <c r="P101" s="233">
        <v>0</v>
      </c>
      <c r="Q101" s="233">
        <f>ROUND(E101*P101,2)</f>
        <v>0</v>
      </c>
      <c r="R101" s="233"/>
      <c r="S101" s="233" t="s">
        <v>110</v>
      </c>
      <c r="T101" s="233" t="s">
        <v>130</v>
      </c>
      <c r="U101" s="233">
        <v>0</v>
      </c>
      <c r="V101" s="233">
        <f>ROUND(E101*U101,2)</f>
        <v>0</v>
      </c>
      <c r="W101" s="233"/>
      <c r="X101" s="233" t="s">
        <v>259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260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">
      <c r="A102" s="238" t="s">
        <v>105</v>
      </c>
      <c r="B102" s="239" t="s">
        <v>79</v>
      </c>
      <c r="C102" s="258" t="s">
        <v>30</v>
      </c>
      <c r="D102" s="240"/>
      <c r="E102" s="241"/>
      <c r="F102" s="242"/>
      <c r="G102" s="243">
        <f>SUMIF(AG103:AG103,"&lt;&gt;NOR",G103:G103)</f>
        <v>0</v>
      </c>
      <c r="H102" s="237"/>
      <c r="I102" s="237">
        <f>SUM(I103:I103)</f>
        <v>0</v>
      </c>
      <c r="J102" s="237"/>
      <c r="K102" s="237">
        <f>SUM(K103:K103)</f>
        <v>0</v>
      </c>
      <c r="L102" s="237"/>
      <c r="M102" s="237">
        <f>SUM(M103:M103)</f>
        <v>0</v>
      </c>
      <c r="N102" s="237"/>
      <c r="O102" s="237">
        <f>SUM(O103:O103)</f>
        <v>0</v>
      </c>
      <c r="P102" s="237"/>
      <c r="Q102" s="237">
        <f>SUM(Q103:Q103)</f>
        <v>0</v>
      </c>
      <c r="R102" s="237"/>
      <c r="S102" s="237"/>
      <c r="T102" s="237"/>
      <c r="U102" s="237"/>
      <c r="V102" s="237">
        <f>SUM(V103:V103)</f>
        <v>0</v>
      </c>
      <c r="W102" s="237"/>
      <c r="X102" s="237"/>
      <c r="AG102" t="s">
        <v>106</v>
      </c>
    </row>
    <row r="103" spans="1:60" outlineLevel="1" x14ac:dyDescent="0.2">
      <c r="A103" s="244">
        <v>52</v>
      </c>
      <c r="B103" s="245" t="s">
        <v>263</v>
      </c>
      <c r="C103" s="259" t="s">
        <v>264</v>
      </c>
      <c r="D103" s="246" t="s">
        <v>258</v>
      </c>
      <c r="E103" s="247">
        <v>1</v>
      </c>
      <c r="F103" s="248"/>
      <c r="G103" s="249">
        <f>ROUND(E103*F103,2)</f>
        <v>0</v>
      </c>
      <c r="H103" s="234"/>
      <c r="I103" s="233">
        <f>ROUND(E103*H103,2)</f>
        <v>0</v>
      </c>
      <c r="J103" s="234"/>
      <c r="K103" s="233">
        <f>ROUND(E103*J103,2)</f>
        <v>0</v>
      </c>
      <c r="L103" s="233">
        <v>21</v>
      </c>
      <c r="M103" s="233">
        <f>G103*(1+L103/100)</f>
        <v>0</v>
      </c>
      <c r="N103" s="233">
        <v>0</v>
      </c>
      <c r="O103" s="233">
        <f>ROUND(E103*N103,2)</f>
        <v>0</v>
      </c>
      <c r="P103" s="233">
        <v>0</v>
      </c>
      <c r="Q103" s="233">
        <f>ROUND(E103*P103,2)</f>
        <v>0</v>
      </c>
      <c r="R103" s="233"/>
      <c r="S103" s="233" t="s">
        <v>110</v>
      </c>
      <c r="T103" s="233" t="s">
        <v>130</v>
      </c>
      <c r="U103" s="233">
        <v>0</v>
      </c>
      <c r="V103" s="233">
        <f>ROUND(E103*U103,2)</f>
        <v>0</v>
      </c>
      <c r="W103" s="233"/>
      <c r="X103" s="233" t="s">
        <v>259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260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x14ac:dyDescent="0.2">
      <c r="A104" s="3"/>
      <c r="B104" s="4"/>
      <c r="C104" s="263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v>15</v>
      </c>
      <c r="AF104">
        <v>21</v>
      </c>
      <c r="AG104" t="s">
        <v>92</v>
      </c>
    </row>
    <row r="105" spans="1:60" x14ac:dyDescent="0.2">
      <c r="A105" s="216"/>
      <c r="B105" s="217" t="s">
        <v>31</v>
      </c>
      <c r="C105" s="264"/>
      <c r="D105" s="218"/>
      <c r="E105" s="219"/>
      <c r="F105" s="219"/>
      <c r="G105" s="257">
        <f>G8+G33+G40+G49+G65+G67+G85+G92+G96+G99+G102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f>SUMIF(L7:L103,AE104,G7:G103)</f>
        <v>0</v>
      </c>
      <c r="AF105">
        <f>SUMIF(L7:L103,AF104,G7:G103)</f>
        <v>0</v>
      </c>
      <c r="AG105" t="s">
        <v>265</v>
      </c>
    </row>
    <row r="106" spans="1:60" x14ac:dyDescent="0.2">
      <c r="A106" s="3"/>
      <c r="B106" s="4"/>
      <c r="C106" s="263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60" x14ac:dyDescent="0.2">
      <c r="A107" s="3"/>
      <c r="B107" s="4"/>
      <c r="C107" s="263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">
      <c r="A108" s="220" t="s">
        <v>266</v>
      </c>
      <c r="B108" s="220"/>
      <c r="C108" s="265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60" x14ac:dyDescent="0.2">
      <c r="A109" s="221"/>
      <c r="B109" s="222"/>
      <c r="C109" s="266"/>
      <c r="D109" s="222"/>
      <c r="E109" s="222"/>
      <c r="F109" s="222"/>
      <c r="G109" s="22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G109" t="s">
        <v>267</v>
      </c>
    </row>
    <row r="110" spans="1:60" x14ac:dyDescent="0.2">
      <c r="A110" s="224"/>
      <c r="B110" s="225"/>
      <c r="C110" s="267"/>
      <c r="D110" s="225"/>
      <c r="E110" s="225"/>
      <c r="F110" s="225"/>
      <c r="G110" s="226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60" x14ac:dyDescent="0.2">
      <c r="A111" s="224"/>
      <c r="B111" s="225"/>
      <c r="C111" s="267"/>
      <c r="D111" s="225"/>
      <c r="E111" s="225"/>
      <c r="F111" s="225"/>
      <c r="G111" s="226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224"/>
      <c r="B112" s="225"/>
      <c r="C112" s="267"/>
      <c r="D112" s="225"/>
      <c r="E112" s="225"/>
      <c r="F112" s="225"/>
      <c r="G112" s="226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227"/>
      <c r="B113" s="228"/>
      <c r="C113" s="268"/>
      <c r="D113" s="228"/>
      <c r="E113" s="228"/>
      <c r="F113" s="228"/>
      <c r="G113" s="229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3"/>
      <c r="B114" s="4"/>
      <c r="C114" s="263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C115" s="269"/>
      <c r="D115" s="10"/>
      <c r="AG115" t="s">
        <v>268</v>
      </c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08:C108"/>
    <mergeCell ref="A109:G113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2021002 2021002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'2021002 2021002 Pol'!Názvy_tisku</vt:lpstr>
      <vt:lpstr>oadresa</vt:lpstr>
      <vt:lpstr>Stavba!Objednatel</vt:lpstr>
      <vt:lpstr>Stavba!Objekt</vt:lpstr>
      <vt:lpstr>'2021002 2021002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Fanda-PC</dc:creator>
  <cp:lastModifiedBy>Fanda-PC</cp:lastModifiedBy>
  <cp:lastPrinted>2019-03-19T12:27:02Z</cp:lastPrinted>
  <dcterms:created xsi:type="dcterms:W3CDTF">2009-04-08T07:15:50Z</dcterms:created>
  <dcterms:modified xsi:type="dcterms:W3CDTF">2021-01-20T14:33:01Z</dcterms:modified>
</cp:coreProperties>
</file>